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53293\Desktop\งาน ทล\Data C\"/>
    </mc:Choice>
  </mc:AlternateContent>
  <bookViews>
    <workbookView xWindow="0" yWindow="0" windowWidth="28800" windowHeight="12150"/>
  </bookViews>
  <sheets>
    <sheet name="ผลการดำเนินงานปี 2568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6" l="1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E48" i="6"/>
  <c r="F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E47" i="6"/>
  <c r="AM46" i="6"/>
  <c r="G46" i="6"/>
  <c r="AN46" i="6" s="1"/>
  <c r="F46" i="6"/>
  <c r="E46" i="6"/>
  <c r="AM38" i="6"/>
  <c r="AM40" i="6"/>
  <c r="AM41" i="6"/>
  <c r="AM42" i="6"/>
  <c r="AM43" i="6"/>
  <c r="AM44" i="6"/>
  <c r="AM45" i="6"/>
  <c r="AM37" i="6"/>
  <c r="AN40" i="6"/>
  <c r="AN41" i="6"/>
  <c r="AN42" i="6"/>
  <c r="AN43" i="6"/>
  <c r="AN44" i="6"/>
  <c r="AN45" i="6"/>
  <c r="AN37" i="6"/>
  <c r="AN38" i="6"/>
  <c r="AG47" i="6"/>
  <c r="AG48" i="6" s="1"/>
  <c r="AI47" i="6"/>
  <c r="AI48" i="6" s="1"/>
  <c r="P46" i="6"/>
  <c r="R46" i="6"/>
  <c r="T46" i="6"/>
  <c r="V46" i="6"/>
  <c r="X46" i="6"/>
  <c r="Z46" i="6"/>
  <c r="AB46" i="6"/>
  <c r="AD46" i="6"/>
  <c r="AK47" i="6"/>
  <c r="AK48" i="6" s="1"/>
  <c r="AN31" i="6"/>
  <c r="AM31" i="6"/>
  <c r="AK31" i="6"/>
  <c r="AI31" i="6"/>
  <c r="AD31" i="6"/>
  <c r="AE31" i="6"/>
  <c r="AG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E31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G24" i="6"/>
  <c r="AI24" i="6"/>
  <c r="AK24" i="6"/>
  <c r="AM24" i="6"/>
  <c r="AN24" i="6"/>
  <c r="E24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G23" i="6"/>
  <c r="AI23" i="6"/>
  <c r="AK23" i="6"/>
  <c r="H23" i="6"/>
  <c r="F23" i="6"/>
  <c r="G23" i="6"/>
  <c r="E23" i="6"/>
  <c r="AN18" i="6"/>
  <c r="F18" i="6"/>
  <c r="G18" i="6"/>
  <c r="E18" i="6"/>
  <c r="G47" i="6" l="1"/>
  <c r="G48" i="6" s="1"/>
  <c r="AN48" i="6" s="1"/>
  <c r="AN47" i="6"/>
  <c r="AM47" i="6"/>
  <c r="AM48" i="6" s="1"/>
  <c r="G13" i="6"/>
  <c r="G14" i="6"/>
  <c r="G15" i="6"/>
  <c r="G16" i="6"/>
  <c r="G17" i="6"/>
  <c r="G12" i="6"/>
  <c r="AM28" i="6"/>
  <c r="AN28" i="6" s="1"/>
  <c r="AM29" i="6"/>
  <c r="AM30" i="6"/>
  <c r="AM27" i="6"/>
  <c r="AN27" i="6" s="1"/>
  <c r="AN29" i="6"/>
  <c r="AN30" i="6"/>
  <c r="G21" i="6"/>
  <c r="G20" i="6"/>
  <c r="AM21" i="6"/>
  <c r="AM22" i="6"/>
  <c r="AN22" i="6" s="1"/>
  <c r="AM20" i="6"/>
  <c r="AN20" i="6" s="1"/>
  <c r="AL18" i="6"/>
  <c r="AJ18" i="6"/>
  <c r="AH18" i="6"/>
  <c r="AF18" i="6"/>
  <c r="AD18" i="6"/>
  <c r="AB18" i="6"/>
  <c r="Z18" i="6"/>
  <c r="X18" i="6"/>
  <c r="V18" i="6"/>
  <c r="T18" i="6"/>
  <c r="R18" i="6"/>
  <c r="P18" i="6"/>
  <c r="AM16" i="6"/>
  <c r="AN16" i="6" s="1"/>
  <c r="AM17" i="6"/>
  <c r="AN17" i="6" s="1"/>
  <c r="AM15" i="6"/>
  <c r="AM18" i="6" s="1"/>
  <c r="AM23" i="6" l="1"/>
  <c r="AN21" i="6"/>
  <c r="AN23" i="6" s="1"/>
  <c r="AN15" i="6"/>
  <c r="G22" i="6"/>
  <c r="F48" i="6" l="1"/>
  <c r="E9" i="6"/>
</calcChain>
</file>

<file path=xl/sharedStrings.xml><?xml version="1.0" encoding="utf-8"?>
<sst xmlns="http://schemas.openxmlformats.org/spreadsheetml/2006/main" count="152" uniqueCount="104">
  <si>
    <t>สคล.สาขาประชานิเวศน์</t>
  </si>
  <si>
    <t>ลำดับ</t>
  </si>
  <si>
    <t>สคล.สาขาธนบุรี</t>
  </si>
  <si>
    <t>รหัสโครงการ</t>
  </si>
  <si>
    <t>กอง ทล.</t>
  </si>
  <si>
    <t>ปทุมธานี (เสมาฟ้าคราม)</t>
  </si>
  <si>
    <t>ติวานนท์(บางกระดี)</t>
  </si>
  <si>
    <t>ตลาดไท (เทพกุญชร 34) เฟส 1</t>
  </si>
  <si>
    <t>บางขุนเทียน 1</t>
  </si>
  <si>
    <t>บางขุนเทียน 2</t>
  </si>
  <si>
    <t>บางขุนเทียน 3</t>
  </si>
  <si>
    <t>บางขุนเทียน (แสมดำ)</t>
  </si>
  <si>
    <t>ชื่อโครงการ</t>
  </si>
  <si>
    <t>หน่วยก่อสร้าง</t>
  </si>
  <si>
    <t>เป้า</t>
  </si>
  <si>
    <t>โอนได้</t>
  </si>
  <si>
    <t xml:space="preserve">(4) = (1)-(2)-(3)
คงเหลือ
หน่วยครบ
ค้ำประกัน 5 ปี
</t>
  </si>
  <si>
    <t>อท.โอน</t>
  </si>
  <si>
    <t>ชช. โอน</t>
  </si>
  <si>
    <t>รวม</t>
  </si>
  <si>
    <t xml:space="preserve">(2)
หัก หน่วยพื้นที่เกิน
</t>
  </si>
  <si>
    <t xml:space="preserve">(1)
หน่วยครบ
ค้ำประกัน 5 ปี
ปีงบประมาณ 2568
(สะสม - ก.ย.68)
</t>
  </si>
  <si>
    <t xml:space="preserve">(3)
หัก หน่วยครบค้ำฯ 
3 เดือนสุดท้าย
( ก.ค.68 – ก.ย.68)
</t>
  </si>
  <si>
    <t xml:space="preserve">(5) = (4)*25%
กำหนดเป้าหมายตัวชี้วัดปี 68
</t>
  </si>
  <si>
    <t>ตค.67</t>
  </si>
  <si>
    <t>พย.67</t>
  </si>
  <si>
    <t>ธค.67</t>
  </si>
  <si>
    <t>มค.68</t>
  </si>
  <si>
    <t>กพ.68</t>
  </si>
  <si>
    <t>มีค.68</t>
  </si>
  <si>
    <t>เมย.68</t>
  </si>
  <si>
    <t>พค.68</t>
  </si>
  <si>
    <t>มิย.68</t>
  </si>
  <si>
    <t>กค.68</t>
  </si>
  <si>
    <t>สค.68</t>
  </si>
  <si>
    <t>กย.68</t>
  </si>
  <si>
    <t>รายงานโอนกรรมสิทธิ์ กอง ทล.</t>
  </si>
  <si>
    <t>ผลการดำเนินการรายเดือน</t>
  </si>
  <si>
    <t>ประจำปีงบประมาณ 2568 (ตุลาคม 2567-กันยายน 2568)</t>
  </si>
  <si>
    <t>I39003</t>
  </si>
  <si>
    <t>I00029</t>
  </si>
  <si>
    <t>I58076</t>
  </si>
  <si>
    <t>I58077</t>
  </si>
  <si>
    <t>I58078</t>
  </si>
  <si>
    <t>ท่าทราย</t>
  </si>
  <si>
    <t>บ้านประชานิเวศน์ 1</t>
  </si>
  <si>
    <t>ตลาดไท (เทพกุญชร 34) ระยะที่ 2 ส่วน 1/1</t>
  </si>
  <si>
    <t>ตลาดไท (เทพกุญชร 34) ระยะที่ 2 ส่วน 1/2</t>
  </si>
  <si>
    <t>ตลาดไท (เทพกุญชร 34) ระยะที่ 2 ส่วน 1/3</t>
  </si>
  <si>
    <t>I00083</t>
  </si>
  <si>
    <t>โครงการเคหะชุมชนธนบุรี 1 ส่วน 1</t>
  </si>
  <si>
    <t>I00084</t>
  </si>
  <si>
    <t>I00085</t>
  </si>
  <si>
    <t>I00086</t>
  </si>
  <si>
    <t>I00087</t>
  </si>
  <si>
    <t>I00088</t>
  </si>
  <si>
    <t>I00089</t>
  </si>
  <si>
    <t>I00090</t>
  </si>
  <si>
    <t>โครงการเคหะชุมชนธนบุรี 1 ส่วน 2</t>
  </si>
  <si>
    <t>โครงการเคหะชุมชนธนบุรี 1 ส่วน 3</t>
  </si>
  <si>
    <t>โครงการเคหะชุมชนธนบุรี 1 ส่วน 4</t>
  </si>
  <si>
    <t>โครงการเคหะชุมชนธนบุรี 1 ส่วน 5</t>
  </si>
  <si>
    <t>โครงการเคหะชุมชนธนบุรี 1 ส่วน 6</t>
  </si>
  <si>
    <t>โครงการเคหะชุมชนธนบุรี 1 ส่วน 7</t>
  </si>
  <si>
    <t>โครงการเคหะชุมชนธนบุรี 3</t>
  </si>
  <si>
    <t>I39017</t>
  </si>
  <si>
    <t>โครงการเคหะชุมชนธนบุรี 2 ระยะ 1</t>
  </si>
  <si>
    <t>I39018</t>
  </si>
  <si>
    <t>I39019</t>
  </si>
  <si>
    <t>โครงการเคหะชุมชนธนบุรี 2 ระยะ 2</t>
  </si>
  <si>
    <t>โครงการเคหะชุมชนธนบุรี 3 ระยะ 3</t>
  </si>
  <si>
    <t>I00242</t>
  </si>
  <si>
    <t>โครงการเคหะชุมชนหลวงพ่อขาว (ที่ดิน)</t>
  </si>
  <si>
    <t>รวมโอนสะสม</t>
  </si>
  <si>
    <t>หน่วยโอนสะสม</t>
  </si>
  <si>
    <t>คงเหลือหน่วยโอนยกมา</t>
  </si>
  <si>
    <t>ขายยกอาคารให้กับโลตัส</t>
  </si>
  <si>
    <t>I45002</t>
  </si>
  <si>
    <t>โครงการเคหะชุมชนอยู่ดี-คลองสวน</t>
  </si>
  <si>
    <t>I47079</t>
  </si>
  <si>
    <t>บ้านเอื้ออาทรสวนพลูพัฒนา</t>
  </si>
  <si>
    <t>สคล.สาขาบ่อนไก่</t>
  </si>
  <si>
    <t>I49228</t>
  </si>
  <si>
    <t>I47073</t>
  </si>
  <si>
    <t>I49144</t>
  </si>
  <si>
    <t xml:space="preserve">รวม </t>
  </si>
  <si>
    <t>I00034</t>
  </si>
  <si>
    <t>บางบัว</t>
  </si>
  <si>
    <t>ลักษณะโครงการ</t>
  </si>
  <si>
    <t>เคหะชุมชน</t>
  </si>
  <si>
    <t>เอื้ออาทร</t>
  </si>
  <si>
    <t>พัฒนาที่อยู่อาศัย</t>
  </si>
  <si>
    <t>I47095</t>
  </si>
  <si>
    <t>I47096</t>
  </si>
  <si>
    <t>I50122</t>
  </si>
  <si>
    <t>I50107</t>
  </si>
  <si>
    <t>รวม สคล.สาขาบ่อนไก่</t>
  </si>
  <si>
    <t>รวม สคล.สาขาประชานิเวศน์</t>
  </si>
  <si>
    <t>รวม กอง ทล.</t>
  </si>
  <si>
    <t xml:space="preserve">รวม สคล.สาขาธนบุรี </t>
  </si>
  <si>
    <t xml:space="preserve"> เอื้ออาทร</t>
  </si>
  <si>
    <t>หน่วยคงเหลือโอน</t>
  </si>
  <si>
    <t>หมายเหตุ</t>
  </si>
  <si>
    <t>ที่เช่ากรมธนารักษ์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</si>
</sst>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"/>
  </numFmts>
  <fonts count="19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6"/>
      <color rgb="FF006100"/>
      <name val="TH SarabunPSK"/>
      <family val="2"/>
      <charset val="22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color theme="1"/>
      <name val="TH SarabunPSK"/>
      <family val="2"/>
      <charset val="222"/>
    </font>
    <font>
      <sz val="10"/>
      <name val="Arial"/>
      <family val="2"/>
    </font>
    <font>
      <b/>
      <sz val="14"/>
      <color rgb="FFFF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AngsanaUPC"/>
      <family val="1"/>
      <charset val="222"/>
    </font>
    <font>
      <sz val="10"/>
      <color indexed="0"/>
      <name val="Arial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9" fillId="0" borderId="0"/>
    <xf numFmtId="187" fontId="10" fillId="0" borderId="0" applyFont="0" applyFill="0" applyBorder="0" applyAlignment="0" applyProtection="0"/>
    <xf numFmtId="0" fontId="15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Fill="1"/>
    <xf numFmtId="0" fontId="7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7" fillId="0" borderId="13" xfId="2" applyFont="1" applyFill="1" applyBorder="1" applyAlignment="1">
      <alignment horizontal="left"/>
    </xf>
    <xf numFmtId="0" fontId="3" fillId="0" borderId="13" xfId="3" applyFont="1" applyFill="1" applyBorder="1" applyAlignment="1"/>
    <xf numFmtId="0" fontId="3" fillId="0" borderId="13" xfId="0" applyFont="1" applyFill="1" applyBorder="1" applyAlignment="1"/>
    <xf numFmtId="0" fontId="7" fillId="0" borderId="7" xfId="0" applyFont="1" applyFill="1" applyBorder="1" applyAlignment="1">
      <alignment horizontal="center"/>
    </xf>
    <xf numFmtId="0" fontId="16" fillId="0" borderId="0" xfId="0" applyFont="1" applyAlignment="1"/>
    <xf numFmtId="0" fontId="7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8" fillId="0" borderId="12" xfId="2" applyFont="1" applyFill="1" applyBorder="1" applyAlignment="1">
      <alignment horizontal="left"/>
    </xf>
    <xf numFmtId="0" fontId="14" fillId="0" borderId="0" xfId="0" applyFont="1" applyFill="1" applyAlignment="1"/>
    <xf numFmtId="0" fontId="1" fillId="0" borderId="0" xfId="0" applyFont="1"/>
    <xf numFmtId="0" fontId="1" fillId="0" borderId="0" xfId="0" applyFont="1" applyFill="1"/>
    <xf numFmtId="188" fontId="7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8" fillId="0" borderId="17" xfId="2" applyFont="1" applyFill="1" applyBorder="1" applyAlignment="1">
      <alignment horizontal="left"/>
    </xf>
    <xf numFmtId="0" fontId="3" fillId="0" borderId="18" xfId="0" applyFont="1" applyFill="1" applyBorder="1" applyAlignment="1">
      <alignment horizontal="center"/>
    </xf>
    <xf numFmtId="0" fontId="3" fillId="0" borderId="18" xfId="3" applyFont="1" applyFill="1" applyBorder="1" applyAlignment="1"/>
    <xf numFmtId="0" fontId="3" fillId="0" borderId="12" xfId="3" applyFont="1" applyFill="1" applyBorder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18" xfId="0" applyFont="1" applyFill="1" applyBorder="1" applyAlignment="1"/>
    <xf numFmtId="0" fontId="3" fillId="0" borderId="12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6" xfId="3" applyFont="1" applyFill="1" applyBorder="1" applyAlignment="1"/>
    <xf numFmtId="0" fontId="3" fillId="0" borderId="16" xfId="0" applyFont="1" applyFill="1" applyBorder="1" applyAlignment="1"/>
    <xf numFmtId="37" fontId="7" fillId="0" borderId="17" xfId="1" applyNumberFormat="1" applyFont="1" applyFill="1" applyBorder="1" applyAlignment="1">
      <alignment horizontal="center" wrapText="1"/>
    </xf>
    <xf numFmtId="37" fontId="7" fillId="0" borderId="17" xfId="1" applyNumberFormat="1" applyFont="1" applyFill="1" applyBorder="1" applyAlignment="1">
      <alignment horizontal="center" vertical="center" wrapText="1"/>
    </xf>
    <xf numFmtId="37" fontId="7" fillId="0" borderId="17" xfId="1" applyNumberFormat="1" applyFont="1" applyFill="1" applyBorder="1" applyAlignment="1">
      <alignment horizontal="center" vertical="top" wrapText="1" readingOrder="1"/>
    </xf>
    <xf numFmtId="37" fontId="7" fillId="0" borderId="17" xfId="1" applyNumberFormat="1" applyFont="1" applyFill="1" applyBorder="1" applyAlignment="1">
      <alignment horizontal="center" vertical="center"/>
    </xf>
    <xf numFmtId="37" fontId="1" fillId="0" borderId="13" xfId="1" applyNumberFormat="1" applyFont="1" applyBorder="1" applyAlignment="1">
      <alignment horizontal="center"/>
    </xf>
    <xf numFmtId="37" fontId="7" fillId="0" borderId="13" xfId="1" applyNumberFormat="1" applyFont="1" applyFill="1" applyBorder="1" applyAlignment="1">
      <alignment horizontal="center" wrapText="1"/>
    </xf>
    <xf numFmtId="37" fontId="7" fillId="0" borderId="13" xfId="1" applyNumberFormat="1" applyFont="1" applyFill="1" applyBorder="1" applyAlignment="1">
      <alignment horizontal="center" vertical="center" wrapText="1"/>
    </xf>
    <xf numFmtId="37" fontId="7" fillId="0" borderId="13" xfId="1" applyNumberFormat="1" applyFont="1" applyFill="1" applyBorder="1" applyAlignment="1">
      <alignment horizontal="center" vertical="top" wrapText="1" readingOrder="1"/>
    </xf>
    <xf numFmtId="37" fontId="7" fillId="0" borderId="13" xfId="1" applyNumberFormat="1" applyFont="1" applyFill="1" applyBorder="1" applyAlignment="1">
      <alignment horizontal="center" vertical="center"/>
    </xf>
    <xf numFmtId="37" fontId="3" fillId="0" borderId="16" xfId="1" applyNumberFormat="1" applyFont="1" applyFill="1" applyBorder="1" applyAlignment="1">
      <alignment horizontal="center" vertical="center"/>
    </xf>
    <xf numFmtId="37" fontId="3" fillId="0" borderId="16" xfId="1" applyNumberFormat="1" applyFont="1" applyFill="1" applyBorder="1" applyAlignment="1" applyProtection="1">
      <alignment horizontal="center" vertical="center"/>
    </xf>
    <xf numFmtId="37" fontId="3" fillId="0" borderId="16" xfId="1" applyNumberFormat="1" applyFont="1" applyFill="1" applyBorder="1" applyAlignment="1" applyProtection="1">
      <alignment horizontal="center"/>
    </xf>
    <xf numFmtId="37" fontId="3" fillId="0" borderId="16" xfId="1" applyNumberFormat="1" applyFont="1" applyFill="1" applyBorder="1" applyAlignment="1" applyProtection="1">
      <alignment horizontal="center" vertical="top"/>
    </xf>
    <xf numFmtId="37" fontId="1" fillId="0" borderId="16" xfId="1" applyNumberFormat="1" applyFont="1" applyBorder="1" applyAlignment="1">
      <alignment horizontal="center"/>
    </xf>
    <xf numFmtId="37" fontId="7" fillId="0" borderId="7" xfId="1" applyNumberFormat="1" applyFont="1" applyFill="1" applyBorder="1" applyAlignment="1">
      <alignment horizontal="center" vertical="center"/>
    </xf>
    <xf numFmtId="37" fontId="7" fillId="0" borderId="7" xfId="1" applyNumberFormat="1" applyFont="1" applyFill="1" applyBorder="1" applyAlignment="1" applyProtection="1">
      <alignment horizontal="center" vertical="center"/>
    </xf>
    <xf numFmtId="37" fontId="2" fillId="0" borderId="7" xfId="1" applyNumberFormat="1" applyFont="1" applyBorder="1" applyAlignment="1">
      <alignment horizontal="center"/>
    </xf>
    <xf numFmtId="37" fontId="7" fillId="0" borderId="12" xfId="1" applyNumberFormat="1" applyFont="1" applyFill="1" applyBorder="1" applyAlignment="1">
      <alignment horizontal="center" wrapText="1"/>
    </xf>
    <xf numFmtId="37" fontId="7" fillId="0" borderId="12" xfId="1" applyNumberFormat="1" applyFont="1" applyFill="1" applyBorder="1" applyAlignment="1">
      <alignment horizontal="center" vertical="center" wrapText="1"/>
    </xf>
    <xf numFmtId="37" fontId="7" fillId="0" borderId="12" xfId="1" applyNumberFormat="1" applyFont="1" applyFill="1" applyBorder="1" applyAlignment="1">
      <alignment horizontal="center" vertical="top" wrapText="1" readingOrder="1"/>
    </xf>
    <xf numFmtId="37" fontId="7" fillId="0" borderId="12" xfId="1" applyNumberFormat="1" applyFont="1" applyFill="1" applyBorder="1" applyAlignment="1">
      <alignment horizontal="center" vertical="center"/>
    </xf>
    <xf numFmtId="37" fontId="1" fillId="0" borderId="12" xfId="1" applyNumberFormat="1" applyFont="1" applyBorder="1" applyAlignment="1">
      <alignment horizontal="center"/>
    </xf>
    <xf numFmtId="37" fontId="3" fillId="0" borderId="13" xfId="1" applyNumberFormat="1" applyFont="1" applyFill="1" applyBorder="1" applyAlignment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/>
    </xf>
    <xf numFmtId="37" fontId="3" fillId="0" borderId="13" xfId="1" applyNumberFormat="1" applyFont="1" applyFill="1" applyBorder="1" applyAlignment="1" applyProtection="1">
      <alignment horizontal="center" vertical="top"/>
    </xf>
    <xf numFmtId="37" fontId="3" fillId="0" borderId="18" xfId="1" applyNumberFormat="1" applyFont="1" applyFill="1" applyBorder="1" applyAlignment="1">
      <alignment horizontal="center" vertical="center"/>
    </xf>
    <xf numFmtId="37" fontId="3" fillId="0" borderId="18" xfId="1" applyNumberFormat="1" applyFont="1" applyFill="1" applyBorder="1" applyAlignment="1" applyProtection="1">
      <alignment horizontal="center" vertical="center"/>
    </xf>
    <xf numFmtId="37" fontId="3" fillId="0" borderId="18" xfId="1" applyNumberFormat="1" applyFont="1" applyFill="1" applyBorder="1" applyAlignment="1" applyProtection="1">
      <alignment horizontal="center"/>
    </xf>
    <xf numFmtId="37" fontId="3" fillId="0" borderId="18" xfId="1" applyNumberFormat="1" applyFont="1" applyFill="1" applyBorder="1" applyAlignment="1" applyProtection="1">
      <alignment horizontal="center" vertical="top"/>
    </xf>
    <xf numFmtId="37" fontId="1" fillId="0" borderId="18" xfId="1" applyNumberFormat="1" applyFont="1" applyBorder="1" applyAlignment="1">
      <alignment horizontal="center"/>
    </xf>
    <xf numFmtId="37" fontId="7" fillId="0" borderId="1" xfId="1" applyNumberFormat="1" applyFont="1" applyFill="1" applyBorder="1" applyAlignment="1">
      <alignment horizontal="center" vertical="center"/>
    </xf>
    <xf numFmtId="37" fontId="7" fillId="0" borderId="1" xfId="1" applyNumberFormat="1" applyFont="1" applyFill="1" applyBorder="1" applyAlignment="1" applyProtection="1">
      <alignment horizontal="center" vertical="center"/>
    </xf>
    <xf numFmtId="37" fontId="2" fillId="0" borderId="1" xfId="1" applyNumberFormat="1" applyFont="1" applyBorder="1" applyAlignment="1">
      <alignment horizontal="center"/>
    </xf>
    <xf numFmtId="37" fontId="7" fillId="0" borderId="12" xfId="1" applyNumberFormat="1" applyFont="1" applyFill="1" applyBorder="1" applyAlignment="1" applyProtection="1">
      <alignment horizontal="center" vertical="center"/>
    </xf>
    <xf numFmtId="37" fontId="2" fillId="0" borderId="12" xfId="1" applyNumberFormat="1" applyFont="1" applyBorder="1" applyAlignment="1">
      <alignment horizontal="center"/>
    </xf>
    <xf numFmtId="37" fontId="3" fillId="0" borderId="12" xfId="1" applyNumberFormat="1" applyFont="1" applyFill="1" applyBorder="1" applyAlignment="1">
      <alignment horizontal="center" vertical="center"/>
    </xf>
    <xf numFmtId="37" fontId="3" fillId="0" borderId="12" xfId="1" applyNumberFormat="1" applyFont="1" applyFill="1" applyBorder="1" applyAlignment="1" applyProtection="1">
      <alignment horizontal="center" vertical="center"/>
    </xf>
    <xf numFmtId="37" fontId="3" fillId="0" borderId="12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top"/>
    </xf>
    <xf numFmtId="0" fontId="8" fillId="0" borderId="1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3" fillId="0" borderId="16" xfId="3" applyFont="1" applyFill="1" applyBorder="1" applyAlignment="1">
      <alignment horizontal="center"/>
    </xf>
    <xf numFmtId="0" fontId="8" fillId="0" borderId="12" xfId="2" applyFont="1" applyFill="1" applyBorder="1" applyAlignment="1">
      <alignment horizontal="center"/>
    </xf>
    <xf numFmtId="0" fontId="3" fillId="0" borderId="13" xfId="3" applyFont="1" applyFill="1" applyBorder="1" applyAlignment="1">
      <alignment horizontal="center"/>
    </xf>
    <xf numFmtId="0" fontId="3" fillId="0" borderId="18" xfId="3" applyFont="1" applyFill="1" applyBorder="1" applyAlignment="1">
      <alignment horizontal="center"/>
    </xf>
    <xf numFmtId="0" fontId="3" fillId="0" borderId="12" xfId="3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37" fontId="7" fillId="0" borderId="19" xfId="1" applyNumberFormat="1" applyFont="1" applyFill="1" applyBorder="1" applyAlignment="1">
      <alignment horizontal="center" vertical="center"/>
    </xf>
    <xf numFmtId="37" fontId="2" fillId="0" borderId="5" xfId="1" applyNumberFormat="1" applyFont="1" applyFill="1" applyBorder="1" applyAlignment="1">
      <alignment horizontal="center"/>
    </xf>
    <xf numFmtId="0" fontId="2" fillId="0" borderId="0" xfId="0" applyFont="1" applyFill="1"/>
    <xf numFmtId="37" fontId="7" fillId="0" borderId="1" xfId="1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/>
    <xf numFmtId="37" fontId="4" fillId="0" borderId="13" xfId="1" applyNumberFormat="1" applyFont="1" applyBorder="1" applyAlignment="1">
      <alignment horizontal="center"/>
    </xf>
    <xf numFmtId="37" fontId="4" fillId="0" borderId="16" xfId="1" applyNumberFormat="1" applyFont="1" applyBorder="1" applyAlignment="1">
      <alignment horizontal="center"/>
    </xf>
    <xf numFmtId="37" fontId="18" fillId="0" borderId="7" xfId="1" applyNumberFormat="1" applyFont="1" applyBorder="1" applyAlignment="1">
      <alignment horizontal="center"/>
    </xf>
    <xf numFmtId="37" fontId="4" fillId="0" borderId="12" xfId="1" applyNumberFormat="1" applyFont="1" applyBorder="1" applyAlignment="1">
      <alignment horizontal="center"/>
    </xf>
    <xf numFmtId="37" fontId="4" fillId="0" borderId="18" xfId="1" applyNumberFormat="1" applyFont="1" applyBorder="1" applyAlignment="1">
      <alignment horizontal="center"/>
    </xf>
    <xf numFmtId="37" fontId="18" fillId="0" borderId="12" xfId="1" applyNumberFormat="1" applyFont="1" applyBorder="1" applyAlignment="1">
      <alignment horizontal="center"/>
    </xf>
    <xf numFmtId="37" fontId="18" fillId="0" borderId="16" xfId="1" applyNumberFormat="1" applyFont="1" applyBorder="1" applyAlignment="1">
      <alignment horizontal="center"/>
    </xf>
    <xf numFmtId="37" fontId="18" fillId="0" borderId="1" xfId="1" applyNumberFormat="1" applyFont="1" applyBorder="1" applyAlignment="1">
      <alignment horizontal="center"/>
    </xf>
    <xf numFmtId="37" fontId="18" fillId="0" borderId="5" xfId="1" applyNumberFormat="1" applyFont="1" applyBorder="1" applyAlignment="1">
      <alignment horizontal="center"/>
    </xf>
    <xf numFmtId="0" fontId="4" fillId="0" borderId="0" xfId="0" applyFont="1"/>
    <xf numFmtId="37" fontId="4" fillId="0" borderId="13" xfId="1" applyNumberFormat="1" applyFont="1" applyFill="1" applyBorder="1" applyAlignment="1">
      <alignment horizontal="center"/>
    </xf>
    <xf numFmtId="37" fontId="1" fillId="0" borderId="13" xfId="1" applyNumberFormat="1" applyFont="1" applyFill="1" applyBorder="1" applyAlignment="1">
      <alignment horizontal="center"/>
    </xf>
    <xf numFmtId="0" fontId="4" fillId="0" borderId="13" xfId="0" applyFont="1" applyFill="1" applyBorder="1" applyAlignment="1"/>
    <xf numFmtId="37" fontId="4" fillId="0" borderId="13" xfId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vertical="top"/>
    </xf>
    <xf numFmtId="37" fontId="4" fillId="0" borderId="13" xfId="1" applyNumberFormat="1" applyFont="1" applyFill="1" applyBorder="1" applyAlignment="1">
      <alignment horizontal="center" vertical="top"/>
    </xf>
    <xf numFmtId="188" fontId="7" fillId="5" borderId="1" xfId="0" applyNumberFormat="1" applyFont="1" applyFill="1" applyBorder="1" applyAlignment="1">
      <alignment horizontal="center" vertical="center"/>
    </xf>
    <xf numFmtId="37" fontId="7" fillId="5" borderId="17" xfId="1" applyNumberFormat="1" applyFont="1" applyFill="1" applyBorder="1" applyAlignment="1">
      <alignment horizontal="center" vertical="center"/>
    </xf>
    <xf numFmtId="37" fontId="7" fillId="5" borderId="13" xfId="1" applyNumberFormat="1" applyFont="1" applyFill="1" applyBorder="1" applyAlignment="1">
      <alignment horizontal="center" vertical="center"/>
    </xf>
    <xf numFmtId="37" fontId="3" fillId="5" borderId="16" xfId="1" applyNumberFormat="1" applyFont="1" applyFill="1" applyBorder="1" applyAlignment="1" applyProtection="1">
      <alignment horizontal="center" vertical="center"/>
    </xf>
    <xf numFmtId="37" fontId="7" fillId="5" borderId="7" xfId="1" applyNumberFormat="1" applyFont="1" applyFill="1" applyBorder="1" applyAlignment="1" applyProtection="1">
      <alignment horizontal="center" vertical="center"/>
    </xf>
    <xf numFmtId="37" fontId="7" fillId="5" borderId="12" xfId="1" applyNumberFormat="1" applyFont="1" applyFill="1" applyBorder="1" applyAlignment="1">
      <alignment horizontal="center" vertical="center"/>
    </xf>
    <xf numFmtId="37" fontId="3" fillId="5" borderId="13" xfId="1" applyNumberFormat="1" applyFont="1" applyFill="1" applyBorder="1" applyAlignment="1" applyProtection="1">
      <alignment horizontal="center" vertical="center"/>
    </xf>
    <xf numFmtId="37" fontId="3" fillId="5" borderId="18" xfId="1" applyNumberFormat="1" applyFont="1" applyFill="1" applyBorder="1" applyAlignment="1" applyProtection="1">
      <alignment horizontal="center" vertical="center"/>
    </xf>
    <xf numFmtId="37" fontId="7" fillId="5" borderId="1" xfId="1" applyNumberFormat="1" applyFont="1" applyFill="1" applyBorder="1" applyAlignment="1" applyProtection="1">
      <alignment horizontal="center" vertical="center"/>
    </xf>
    <xf numFmtId="37" fontId="7" fillId="5" borderId="12" xfId="1" applyNumberFormat="1" applyFont="1" applyFill="1" applyBorder="1" applyAlignment="1" applyProtection="1">
      <alignment horizontal="center" vertical="center"/>
    </xf>
    <xf numFmtId="37" fontId="7" fillId="5" borderId="7" xfId="1" applyNumberFormat="1" applyFont="1" applyFill="1" applyBorder="1" applyAlignment="1">
      <alignment horizontal="center" vertical="center"/>
    </xf>
    <xf numFmtId="37" fontId="3" fillId="5" borderId="12" xfId="1" applyNumberFormat="1" applyFont="1" applyFill="1" applyBorder="1" applyAlignment="1" applyProtection="1">
      <alignment horizontal="center" vertical="center"/>
    </xf>
    <xf numFmtId="37" fontId="7" fillId="5" borderId="1" xfId="1" applyNumberFormat="1" applyFont="1" applyFill="1" applyBorder="1" applyAlignment="1">
      <alignment horizontal="center" vertical="center"/>
    </xf>
    <xf numFmtId="37" fontId="7" fillId="5" borderId="19" xfId="1" applyNumberFormat="1" applyFont="1" applyFill="1" applyBorder="1" applyAlignment="1">
      <alignment horizontal="center" vertical="center"/>
    </xf>
    <xf numFmtId="37" fontId="3" fillId="5" borderId="16" xfId="1" applyNumberFormat="1" applyFont="1" applyFill="1" applyBorder="1" applyAlignment="1" applyProtection="1">
      <alignment horizontal="center" vertical="top"/>
    </xf>
    <xf numFmtId="37" fontId="3" fillId="5" borderId="13" xfId="1" applyNumberFormat="1" applyFont="1" applyFill="1" applyBorder="1" applyAlignment="1" applyProtection="1">
      <alignment horizontal="center" vertical="top"/>
    </xf>
    <xf numFmtId="37" fontId="3" fillId="5" borderId="18" xfId="1" applyNumberFormat="1" applyFont="1" applyFill="1" applyBorder="1" applyAlignment="1" applyProtection="1">
      <alignment horizontal="center" vertical="top"/>
    </xf>
    <xf numFmtId="37" fontId="3" fillId="5" borderId="12" xfId="1" applyNumberFormat="1" applyFont="1" applyFill="1" applyBorder="1" applyAlignment="1" applyProtection="1">
      <alignment horizontal="center" vertical="top"/>
    </xf>
    <xf numFmtId="37" fontId="3" fillId="0" borderId="16" xfId="1" applyNumberFormat="1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188" fontId="7" fillId="3" borderId="8" xfId="0" applyNumberFormat="1" applyFont="1" applyFill="1" applyBorder="1" applyAlignment="1">
      <alignment horizontal="center" vertical="center" wrapText="1"/>
    </xf>
    <xf numFmtId="188" fontId="7" fillId="3" borderId="10" xfId="0" applyNumberFormat="1" applyFont="1" applyFill="1" applyBorder="1" applyAlignment="1">
      <alignment horizontal="center" vertical="center" wrapText="1"/>
    </xf>
    <xf numFmtId="188" fontId="7" fillId="3" borderId="5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7" fillId="3" borderId="8" xfId="0" applyFont="1" applyFill="1" applyBorder="1" applyAlignment="1">
      <alignment horizontal="center" vertical="top" wrapText="1" readingOrder="1"/>
    </xf>
    <xf numFmtId="0" fontId="7" fillId="3" borderId="10" xfId="0" applyFont="1" applyFill="1" applyBorder="1" applyAlignment="1">
      <alignment horizontal="center" vertical="top" wrapText="1" readingOrder="1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2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188" fontId="7" fillId="3" borderId="2" xfId="0" applyNumberFormat="1" applyFont="1" applyFill="1" applyBorder="1" applyAlignment="1">
      <alignment horizontal="center" vertical="center" wrapText="1"/>
    </xf>
    <xf numFmtId="188" fontId="7" fillId="3" borderId="4" xfId="0" applyNumberFormat="1" applyFont="1" applyFill="1" applyBorder="1" applyAlignment="1">
      <alignment horizontal="center" vertical="center" wrapText="1"/>
    </xf>
    <xf numFmtId="188" fontId="11" fillId="3" borderId="4" xfId="0" applyNumberFormat="1" applyFont="1" applyFill="1" applyBorder="1" applyAlignment="1">
      <alignment horizontal="center" vertical="center" wrapText="1"/>
    </xf>
    <xf numFmtId="188" fontId="7" fillId="3" borderId="3" xfId="0" applyNumberFormat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37" fontId="4" fillId="0" borderId="14" xfId="1" applyNumberFormat="1" applyFont="1" applyFill="1" applyBorder="1" applyAlignment="1">
      <alignment horizontal="center" vertical="top" wrapText="1"/>
    </xf>
    <xf numFmtId="37" fontId="4" fillId="0" borderId="15" xfId="1" applyNumberFormat="1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center"/>
    </xf>
  </cellXfs>
  <cellStyles count="6">
    <cellStyle name="Comma" xfId="1" builtinId="3"/>
    <cellStyle name="Comma 2 2" xfId="4"/>
    <cellStyle name="Good" xfId="2" builtinId="26"/>
    <cellStyle name="Normal" xfId="0" builtinId="0"/>
    <cellStyle name="Normal 2" xfId="5"/>
    <cellStyle name="Normal 3" xf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0</xdr:colOff>
      <xdr:row>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44219E-4AA3-475E-BD9E-2336B70126F2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57920FC-C572-4FDF-95CF-FFCB08EE811B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2</xdr:row>
      <xdr:rowOff>0</xdr:rowOff>
    </xdr:from>
    <xdr:ext cx="184731" cy="264560"/>
    <xdr:sp macro="" textlink="">
      <xdr:nvSpPr>
        <xdr:cNvPr id="4" name="TextBox 13">
          <a:extLst>
            <a:ext uri="{FF2B5EF4-FFF2-40B4-BE49-F238E27FC236}">
              <a16:creationId xmlns:a16="http://schemas.microsoft.com/office/drawing/2014/main" id="{190F532E-396B-4E22-9BC7-EFD693527CB9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2</xdr:row>
      <xdr:rowOff>0</xdr:rowOff>
    </xdr:from>
    <xdr:ext cx="184731" cy="264560"/>
    <xdr:sp macro="" textlink="">
      <xdr:nvSpPr>
        <xdr:cNvPr id="5" name="TextBox 14">
          <a:extLst>
            <a:ext uri="{FF2B5EF4-FFF2-40B4-BE49-F238E27FC236}">
              <a16:creationId xmlns:a16="http://schemas.microsoft.com/office/drawing/2014/main" id="{89DEAF59-AD4D-4B0D-845E-8AC9BDB6C0D8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2</xdr:row>
      <xdr:rowOff>0</xdr:rowOff>
    </xdr:from>
    <xdr:ext cx="184731" cy="264560"/>
    <xdr:sp macro="" textlink="">
      <xdr:nvSpPr>
        <xdr:cNvPr id="6" name="TextBox 13">
          <a:extLst>
            <a:ext uri="{FF2B5EF4-FFF2-40B4-BE49-F238E27FC236}">
              <a16:creationId xmlns:a16="http://schemas.microsoft.com/office/drawing/2014/main" id="{D21FB731-29B1-41AF-B618-80DB44D086D1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2</xdr:row>
      <xdr:rowOff>0</xdr:rowOff>
    </xdr:from>
    <xdr:ext cx="184731" cy="264560"/>
    <xdr:sp macro="" textlink="">
      <xdr:nvSpPr>
        <xdr:cNvPr id="7" name="TextBox 14">
          <a:extLst>
            <a:ext uri="{FF2B5EF4-FFF2-40B4-BE49-F238E27FC236}">
              <a16:creationId xmlns:a16="http://schemas.microsoft.com/office/drawing/2014/main" id="{FA4FFD10-7D02-4734-A109-268491557D79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2</xdr:row>
      <xdr:rowOff>0</xdr:rowOff>
    </xdr:from>
    <xdr:ext cx="184731" cy="264560"/>
    <xdr:sp macro="" textlink="">
      <xdr:nvSpPr>
        <xdr:cNvPr id="8" name="TextBox 13">
          <a:extLst>
            <a:ext uri="{FF2B5EF4-FFF2-40B4-BE49-F238E27FC236}">
              <a16:creationId xmlns:a16="http://schemas.microsoft.com/office/drawing/2014/main" id="{0F8E0071-3EEB-42D0-BCFB-57DFE0D5E715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2</xdr:row>
      <xdr:rowOff>0</xdr:rowOff>
    </xdr:from>
    <xdr:ext cx="184731" cy="264560"/>
    <xdr:sp macro="" textlink="">
      <xdr:nvSpPr>
        <xdr:cNvPr id="9" name="TextBox 14">
          <a:extLst>
            <a:ext uri="{FF2B5EF4-FFF2-40B4-BE49-F238E27FC236}">
              <a16:creationId xmlns:a16="http://schemas.microsoft.com/office/drawing/2014/main" id="{C3D9B699-E24B-46F5-8A72-13CD638CD26D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E44219E-4AA3-475E-BD9E-2336B70126F2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57920FC-C572-4FDF-95CF-FFCB08EE811B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184731" cy="264560"/>
    <xdr:sp macro="" textlink="">
      <xdr:nvSpPr>
        <xdr:cNvPr id="12" name="TextBox 13">
          <a:extLst>
            <a:ext uri="{FF2B5EF4-FFF2-40B4-BE49-F238E27FC236}">
              <a16:creationId xmlns:a16="http://schemas.microsoft.com/office/drawing/2014/main" id="{190F532E-396B-4E22-9BC7-EFD693527CB9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184731" cy="264560"/>
    <xdr:sp macro="" textlink="">
      <xdr:nvSpPr>
        <xdr:cNvPr id="13" name="TextBox 14">
          <a:extLst>
            <a:ext uri="{FF2B5EF4-FFF2-40B4-BE49-F238E27FC236}">
              <a16:creationId xmlns:a16="http://schemas.microsoft.com/office/drawing/2014/main" id="{89DEAF59-AD4D-4B0D-845E-8AC9BDB6C0D8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21FB731-29B1-41AF-B618-80DB44D086D1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A4FFD10-7D02-4734-A109-268491557D79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184731" cy="264560"/>
    <xdr:sp macro="" textlink="">
      <xdr:nvSpPr>
        <xdr:cNvPr id="16" name="TextBox 13">
          <a:extLst>
            <a:ext uri="{FF2B5EF4-FFF2-40B4-BE49-F238E27FC236}">
              <a16:creationId xmlns:a16="http://schemas.microsoft.com/office/drawing/2014/main" id="{0F8E0071-3EEB-42D0-BCFB-57DFE0D5E715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184731" cy="264560"/>
    <xdr:sp macro="" textlink="">
      <xdr:nvSpPr>
        <xdr:cNvPr id="17" name="TextBox 14">
          <a:extLst>
            <a:ext uri="{FF2B5EF4-FFF2-40B4-BE49-F238E27FC236}">
              <a16:creationId xmlns:a16="http://schemas.microsoft.com/office/drawing/2014/main" id="{C3D9B699-E24B-46F5-8A72-13CD638CD26D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E44219E-4AA3-475E-BD9E-2336B70126F2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57920FC-C572-4FDF-95CF-FFCB08EE811B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184731" cy="264560"/>
    <xdr:sp macro="" textlink="">
      <xdr:nvSpPr>
        <xdr:cNvPr id="20" name="TextBox 13">
          <a:extLst>
            <a:ext uri="{FF2B5EF4-FFF2-40B4-BE49-F238E27FC236}">
              <a16:creationId xmlns:a16="http://schemas.microsoft.com/office/drawing/2014/main" id="{190F532E-396B-4E22-9BC7-EFD693527CB9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184731" cy="264560"/>
    <xdr:sp macro="" textlink="">
      <xdr:nvSpPr>
        <xdr:cNvPr id="21" name="TextBox 14">
          <a:extLst>
            <a:ext uri="{FF2B5EF4-FFF2-40B4-BE49-F238E27FC236}">
              <a16:creationId xmlns:a16="http://schemas.microsoft.com/office/drawing/2014/main" id="{89DEAF59-AD4D-4B0D-845E-8AC9BDB6C0D8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D21FB731-29B1-41AF-B618-80DB44D086D1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FA4FFD10-7D02-4734-A109-268491557D79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184731" cy="264560"/>
    <xdr:sp macro="" textlink="">
      <xdr:nvSpPr>
        <xdr:cNvPr id="24" name="TextBox 13">
          <a:extLst>
            <a:ext uri="{FF2B5EF4-FFF2-40B4-BE49-F238E27FC236}">
              <a16:creationId xmlns:a16="http://schemas.microsoft.com/office/drawing/2014/main" id="{0F8E0071-3EEB-42D0-BCFB-57DFE0D5E715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184731" cy="264560"/>
    <xdr:sp macro="" textlink="">
      <xdr:nvSpPr>
        <xdr:cNvPr id="25" name="TextBox 14">
          <a:extLst>
            <a:ext uri="{FF2B5EF4-FFF2-40B4-BE49-F238E27FC236}">
              <a16:creationId xmlns:a16="http://schemas.microsoft.com/office/drawing/2014/main" id="{C3D9B699-E24B-46F5-8A72-13CD638CD26D}"/>
            </a:ext>
          </a:extLst>
        </xdr:cNvPr>
        <xdr:cNvSpPr txBox="1"/>
      </xdr:nvSpPr>
      <xdr:spPr>
        <a:xfrm>
          <a:off x="19564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1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E44219E-4AA3-475E-BD9E-2336B70126F2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1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D57920FC-C572-4FDF-95CF-FFCB08EE811B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1</xdr:row>
      <xdr:rowOff>0</xdr:rowOff>
    </xdr:from>
    <xdr:ext cx="184731" cy="264560"/>
    <xdr:sp macro="" textlink="">
      <xdr:nvSpPr>
        <xdr:cNvPr id="28" name="TextBox 13">
          <a:extLst>
            <a:ext uri="{FF2B5EF4-FFF2-40B4-BE49-F238E27FC236}">
              <a16:creationId xmlns:a16="http://schemas.microsoft.com/office/drawing/2014/main" id="{190F532E-396B-4E22-9BC7-EFD693527CB9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1</xdr:row>
      <xdr:rowOff>0</xdr:rowOff>
    </xdr:from>
    <xdr:ext cx="184731" cy="264560"/>
    <xdr:sp macro="" textlink="">
      <xdr:nvSpPr>
        <xdr:cNvPr id="29" name="TextBox 14">
          <a:extLst>
            <a:ext uri="{FF2B5EF4-FFF2-40B4-BE49-F238E27FC236}">
              <a16:creationId xmlns:a16="http://schemas.microsoft.com/office/drawing/2014/main" id="{89DEAF59-AD4D-4B0D-845E-8AC9BDB6C0D8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1</xdr:row>
      <xdr:rowOff>0</xdr:rowOff>
    </xdr:from>
    <xdr:ext cx="184731" cy="264560"/>
    <xdr:sp macro="" textlink="">
      <xdr:nvSpPr>
        <xdr:cNvPr id="30" name="TextBox 13">
          <a:extLst>
            <a:ext uri="{FF2B5EF4-FFF2-40B4-BE49-F238E27FC236}">
              <a16:creationId xmlns:a16="http://schemas.microsoft.com/office/drawing/2014/main" id="{D21FB731-29B1-41AF-B618-80DB44D086D1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1</xdr:row>
      <xdr:rowOff>0</xdr:rowOff>
    </xdr:from>
    <xdr:ext cx="184731" cy="264560"/>
    <xdr:sp macro="" textlink="">
      <xdr:nvSpPr>
        <xdr:cNvPr id="31" name="TextBox 14">
          <a:extLst>
            <a:ext uri="{FF2B5EF4-FFF2-40B4-BE49-F238E27FC236}">
              <a16:creationId xmlns:a16="http://schemas.microsoft.com/office/drawing/2014/main" id="{FA4FFD10-7D02-4734-A109-268491557D79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1</xdr:row>
      <xdr:rowOff>0</xdr:rowOff>
    </xdr:from>
    <xdr:ext cx="184731" cy="264560"/>
    <xdr:sp macro="" textlink="">
      <xdr:nvSpPr>
        <xdr:cNvPr id="32" name="TextBox 13">
          <a:extLst>
            <a:ext uri="{FF2B5EF4-FFF2-40B4-BE49-F238E27FC236}">
              <a16:creationId xmlns:a16="http://schemas.microsoft.com/office/drawing/2014/main" id="{0F8E0071-3EEB-42D0-BCFB-57DFE0D5E715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36</xdr:col>
      <xdr:colOff>0</xdr:colOff>
      <xdr:row>1</xdr:row>
      <xdr:rowOff>0</xdr:rowOff>
    </xdr:from>
    <xdr:ext cx="184731" cy="264560"/>
    <xdr:sp macro="" textlink="">
      <xdr:nvSpPr>
        <xdr:cNvPr id="33" name="TextBox 14">
          <a:extLst>
            <a:ext uri="{FF2B5EF4-FFF2-40B4-BE49-F238E27FC236}">
              <a16:creationId xmlns:a16="http://schemas.microsoft.com/office/drawing/2014/main" id="{C3D9B699-E24B-46F5-8A72-13CD638CD26D}"/>
            </a:ext>
          </a:extLst>
        </xdr:cNvPr>
        <xdr:cNvSpPr txBox="1"/>
      </xdr:nvSpPr>
      <xdr:spPr>
        <a:xfrm>
          <a:off x="195643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R7" sqref="AR7"/>
    </sheetView>
  </sheetViews>
  <sheetFormatPr defaultRowHeight="21" x14ac:dyDescent="0.35"/>
  <cols>
    <col min="1" max="1" width="5.875" style="15" customWidth="1"/>
    <col min="2" max="2" width="9" style="15"/>
    <col min="3" max="3" width="29.625" style="15" customWidth="1"/>
    <col min="4" max="4" width="11.5" style="30" customWidth="1"/>
    <col min="5" max="5" width="9.25" style="15" customWidth="1"/>
    <col min="6" max="6" width="9.25" style="28" customWidth="1"/>
    <col min="7" max="7" width="9" style="30" customWidth="1"/>
    <col min="8" max="14" width="9" style="15" customWidth="1"/>
    <col min="15" max="15" width="6.25" style="15" customWidth="1"/>
    <col min="16" max="16" width="6.625" style="15" customWidth="1"/>
    <col min="17" max="18" width="6.375" style="15" customWidth="1"/>
    <col min="19" max="19" width="6.125" style="15" customWidth="1"/>
    <col min="20" max="25" width="6.375" style="15" customWidth="1"/>
    <col min="26" max="26" width="6.25" style="15" customWidth="1"/>
    <col min="27" max="38" width="6.375" style="15" customWidth="1"/>
    <col min="39" max="39" width="9.125" style="15" customWidth="1"/>
    <col min="40" max="40" width="9" style="100"/>
    <col min="41" max="41" width="0" style="15" hidden="1" customWidth="1"/>
    <col min="42" max="16384" width="9" style="15"/>
  </cols>
  <sheetData>
    <row r="1" spans="1:49" s="2" customFormat="1" ht="22.5" customHeight="1" x14ac:dyDescent="0.35">
      <c r="A1" s="143" t="s">
        <v>36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20"/>
      <c r="AN1" s="90"/>
    </row>
    <row r="2" spans="1:49" customFormat="1" ht="22.5" x14ac:dyDescent="0.45">
      <c r="A2" s="144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9"/>
      <c r="AN2" s="14"/>
      <c r="AO2" s="1"/>
      <c r="AP2" s="1"/>
      <c r="AQ2" s="1"/>
      <c r="AR2" s="1"/>
      <c r="AS2" s="1"/>
      <c r="AT2" s="1"/>
      <c r="AU2" s="1"/>
      <c r="AV2" s="1"/>
      <c r="AW2" s="1"/>
    </row>
    <row r="3" spans="1:49" s="9" customFormat="1" ht="80.25" customHeight="1" x14ac:dyDescent="0.3">
      <c r="A3" s="135" t="s">
        <v>1</v>
      </c>
      <c r="B3" s="135" t="s">
        <v>3</v>
      </c>
      <c r="C3" s="138" t="s">
        <v>12</v>
      </c>
      <c r="D3" s="135" t="s">
        <v>88</v>
      </c>
      <c r="E3" s="132" t="s">
        <v>13</v>
      </c>
      <c r="F3" s="132" t="s">
        <v>74</v>
      </c>
      <c r="G3" s="132" t="s">
        <v>75</v>
      </c>
      <c r="H3" s="145" t="s">
        <v>21</v>
      </c>
      <c r="I3" s="145" t="s">
        <v>20</v>
      </c>
      <c r="J3" s="145" t="s">
        <v>22</v>
      </c>
      <c r="K3" s="145" t="s">
        <v>16</v>
      </c>
      <c r="L3" s="148" t="s">
        <v>23</v>
      </c>
      <c r="M3" s="149"/>
      <c r="N3" s="150"/>
      <c r="O3" s="151" t="s">
        <v>37</v>
      </c>
      <c r="P3" s="152"/>
      <c r="Q3" s="152"/>
      <c r="R3" s="152"/>
      <c r="S3" s="152"/>
      <c r="T3" s="152"/>
      <c r="U3" s="152"/>
      <c r="V3" s="152"/>
      <c r="W3" s="152"/>
      <c r="X3" s="153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4"/>
      <c r="AM3" s="129" t="s">
        <v>73</v>
      </c>
      <c r="AN3" s="127" t="s">
        <v>101</v>
      </c>
      <c r="AO3" s="155" t="s">
        <v>102</v>
      </c>
    </row>
    <row r="4" spans="1:49" s="9" customFormat="1" ht="24" customHeight="1" x14ac:dyDescent="0.3">
      <c r="A4" s="136"/>
      <c r="B4" s="136"/>
      <c r="C4" s="139"/>
      <c r="D4" s="136"/>
      <c r="E4" s="133"/>
      <c r="F4" s="133"/>
      <c r="G4" s="133"/>
      <c r="H4" s="146"/>
      <c r="I4" s="146"/>
      <c r="J4" s="146"/>
      <c r="K4" s="146"/>
      <c r="L4" s="132" t="s">
        <v>17</v>
      </c>
      <c r="M4" s="132" t="s">
        <v>18</v>
      </c>
      <c r="N4" s="132" t="s">
        <v>19</v>
      </c>
      <c r="O4" s="141" t="s">
        <v>24</v>
      </c>
      <c r="P4" s="142"/>
      <c r="Q4" s="141" t="s">
        <v>25</v>
      </c>
      <c r="R4" s="142"/>
      <c r="S4" s="141" t="s">
        <v>26</v>
      </c>
      <c r="T4" s="142"/>
      <c r="U4" s="141" t="s">
        <v>27</v>
      </c>
      <c r="V4" s="142"/>
      <c r="W4" s="141" t="s">
        <v>28</v>
      </c>
      <c r="X4" s="159"/>
      <c r="Y4" s="141" t="s">
        <v>29</v>
      </c>
      <c r="Z4" s="142"/>
      <c r="AA4" s="141" t="s">
        <v>30</v>
      </c>
      <c r="AB4" s="142"/>
      <c r="AC4" s="141" t="s">
        <v>31</v>
      </c>
      <c r="AD4" s="142"/>
      <c r="AE4" s="141" t="s">
        <v>32</v>
      </c>
      <c r="AF4" s="142"/>
      <c r="AG4" s="141" t="s">
        <v>33</v>
      </c>
      <c r="AH4" s="142"/>
      <c r="AI4" s="141" t="s">
        <v>34</v>
      </c>
      <c r="AJ4" s="142"/>
      <c r="AK4" s="141" t="s">
        <v>35</v>
      </c>
      <c r="AL4" s="142"/>
      <c r="AM4" s="130"/>
      <c r="AN4" s="128"/>
      <c r="AO4" s="156"/>
    </row>
    <row r="5" spans="1:49" s="9" customFormat="1" ht="47.25" customHeight="1" x14ac:dyDescent="0.3">
      <c r="A5" s="137"/>
      <c r="B5" s="137"/>
      <c r="C5" s="140"/>
      <c r="D5" s="137"/>
      <c r="E5" s="134"/>
      <c r="F5" s="134"/>
      <c r="G5" s="134"/>
      <c r="H5" s="147"/>
      <c r="I5" s="147"/>
      <c r="J5" s="147"/>
      <c r="K5" s="147"/>
      <c r="L5" s="134"/>
      <c r="M5" s="134"/>
      <c r="N5" s="134"/>
      <c r="O5" s="108" t="s">
        <v>14</v>
      </c>
      <c r="P5" s="17" t="s">
        <v>15</v>
      </c>
      <c r="Q5" s="108" t="s">
        <v>14</v>
      </c>
      <c r="R5" s="17" t="s">
        <v>15</v>
      </c>
      <c r="S5" s="108" t="s">
        <v>14</v>
      </c>
      <c r="T5" s="17" t="s">
        <v>15</v>
      </c>
      <c r="U5" s="108" t="s">
        <v>14</v>
      </c>
      <c r="V5" s="17" t="s">
        <v>15</v>
      </c>
      <c r="W5" s="108" t="s">
        <v>14</v>
      </c>
      <c r="X5" s="17" t="s">
        <v>15</v>
      </c>
      <c r="Y5" s="108" t="s">
        <v>14</v>
      </c>
      <c r="Z5" s="17" t="s">
        <v>15</v>
      </c>
      <c r="AA5" s="108" t="s">
        <v>14</v>
      </c>
      <c r="AB5" s="17" t="s">
        <v>15</v>
      </c>
      <c r="AC5" s="108" t="s">
        <v>14</v>
      </c>
      <c r="AD5" s="17" t="s">
        <v>15</v>
      </c>
      <c r="AE5" s="108" t="s">
        <v>14</v>
      </c>
      <c r="AF5" s="17" t="s">
        <v>15</v>
      </c>
      <c r="AG5" s="108" t="s">
        <v>14</v>
      </c>
      <c r="AH5" s="17" t="s">
        <v>15</v>
      </c>
      <c r="AI5" s="108" t="s">
        <v>14</v>
      </c>
      <c r="AJ5" s="17" t="s">
        <v>15</v>
      </c>
      <c r="AK5" s="108" t="s">
        <v>14</v>
      </c>
      <c r="AL5" s="17" t="s">
        <v>15</v>
      </c>
      <c r="AM5" s="131"/>
      <c r="AN5" s="128"/>
      <c r="AO5" s="156"/>
    </row>
    <row r="6" spans="1:49" x14ac:dyDescent="0.35">
      <c r="A6" s="21"/>
      <c r="B6" s="22"/>
      <c r="C6" s="23" t="s">
        <v>4</v>
      </c>
      <c r="D6" s="78"/>
      <c r="E6" s="38"/>
      <c r="F6" s="39"/>
      <c r="G6" s="38"/>
      <c r="H6" s="40"/>
      <c r="I6" s="40"/>
      <c r="J6" s="40"/>
      <c r="K6" s="40"/>
      <c r="L6" s="39"/>
      <c r="M6" s="39"/>
      <c r="N6" s="39"/>
      <c r="O6" s="109"/>
      <c r="P6" s="41"/>
      <c r="Q6" s="109"/>
      <c r="R6" s="41"/>
      <c r="S6" s="109"/>
      <c r="T6" s="41"/>
      <c r="U6" s="109"/>
      <c r="V6" s="41"/>
      <c r="W6" s="109"/>
      <c r="X6" s="41"/>
      <c r="Y6" s="109"/>
      <c r="Z6" s="41"/>
      <c r="AA6" s="109"/>
      <c r="AB6" s="41"/>
      <c r="AC6" s="109"/>
      <c r="AD6" s="41"/>
      <c r="AE6" s="109"/>
      <c r="AF6" s="41"/>
      <c r="AG6" s="109"/>
      <c r="AH6" s="41"/>
      <c r="AI6" s="109"/>
      <c r="AJ6" s="41"/>
      <c r="AK6" s="109"/>
      <c r="AL6" s="41"/>
      <c r="AM6" s="41"/>
      <c r="AN6" s="91"/>
      <c r="AO6" s="42"/>
    </row>
    <row r="7" spans="1:49" x14ac:dyDescent="0.35">
      <c r="A7" s="3"/>
      <c r="B7" s="4"/>
      <c r="C7" s="5" t="s">
        <v>81</v>
      </c>
      <c r="D7" s="79"/>
      <c r="E7" s="43"/>
      <c r="F7" s="44"/>
      <c r="G7" s="43"/>
      <c r="H7" s="45"/>
      <c r="I7" s="45"/>
      <c r="J7" s="45"/>
      <c r="K7" s="45"/>
      <c r="L7" s="44"/>
      <c r="M7" s="44"/>
      <c r="N7" s="44"/>
      <c r="O7" s="110"/>
      <c r="P7" s="46"/>
      <c r="Q7" s="110"/>
      <c r="R7" s="46"/>
      <c r="S7" s="110"/>
      <c r="T7" s="46"/>
      <c r="U7" s="110"/>
      <c r="V7" s="46"/>
      <c r="W7" s="110"/>
      <c r="X7" s="46"/>
      <c r="Y7" s="110"/>
      <c r="Z7" s="46"/>
      <c r="AA7" s="110"/>
      <c r="AB7" s="46"/>
      <c r="AC7" s="110"/>
      <c r="AD7" s="46"/>
      <c r="AE7" s="110"/>
      <c r="AF7" s="46"/>
      <c r="AG7" s="110"/>
      <c r="AH7" s="46"/>
      <c r="AI7" s="110"/>
      <c r="AJ7" s="46"/>
      <c r="AK7" s="110"/>
      <c r="AL7" s="46"/>
      <c r="AM7" s="46"/>
      <c r="AN7" s="91"/>
      <c r="AO7" s="42"/>
    </row>
    <row r="8" spans="1:49" x14ac:dyDescent="0.35">
      <c r="A8" s="35">
        <v>1</v>
      </c>
      <c r="B8" s="35" t="s">
        <v>79</v>
      </c>
      <c r="C8" s="36" t="s">
        <v>80</v>
      </c>
      <c r="D8" s="80" t="s">
        <v>90</v>
      </c>
      <c r="E8" s="47">
        <v>558</v>
      </c>
      <c r="F8" s="47" t="s">
        <v>103</v>
      </c>
      <c r="G8" s="126"/>
      <c r="H8" s="48"/>
      <c r="I8" s="48"/>
      <c r="J8" s="48"/>
      <c r="K8" s="48"/>
      <c r="L8" s="48"/>
      <c r="M8" s="48"/>
      <c r="N8" s="48"/>
      <c r="O8" s="111"/>
      <c r="P8" s="48"/>
      <c r="Q8" s="111"/>
      <c r="R8" s="48"/>
      <c r="S8" s="111"/>
      <c r="T8" s="48"/>
      <c r="U8" s="111"/>
      <c r="V8" s="48"/>
      <c r="W8" s="111"/>
      <c r="X8" s="48"/>
      <c r="Y8" s="111"/>
      <c r="Z8" s="48"/>
      <c r="AA8" s="111"/>
      <c r="AB8" s="48"/>
      <c r="AC8" s="111"/>
      <c r="AD8" s="48"/>
      <c r="AE8" s="111"/>
      <c r="AF8" s="48"/>
      <c r="AG8" s="122"/>
      <c r="AH8" s="49"/>
      <c r="AI8" s="122"/>
      <c r="AJ8" s="49"/>
      <c r="AK8" s="122"/>
      <c r="AL8" s="50"/>
      <c r="AM8" s="50"/>
      <c r="AN8" s="92"/>
      <c r="AO8" s="51"/>
    </row>
    <row r="9" spans="1:49" s="18" customFormat="1" ht="21.75" thickBot="1" x14ac:dyDescent="0.4">
      <c r="A9" s="8"/>
      <c r="B9" s="8"/>
      <c r="C9" s="8" t="s">
        <v>96</v>
      </c>
      <c r="D9" s="8"/>
      <c r="E9" s="52">
        <f>+E8</f>
        <v>558</v>
      </c>
      <c r="F9" s="52"/>
      <c r="G9" s="52"/>
      <c r="H9" s="53"/>
      <c r="I9" s="53"/>
      <c r="J9" s="53"/>
      <c r="K9" s="53"/>
      <c r="L9" s="53"/>
      <c r="M9" s="53"/>
      <c r="N9" s="53"/>
      <c r="O9" s="112"/>
      <c r="P9" s="53"/>
      <c r="Q9" s="112"/>
      <c r="R9" s="53"/>
      <c r="S9" s="112"/>
      <c r="T9" s="53"/>
      <c r="U9" s="112"/>
      <c r="V9" s="53"/>
      <c r="W9" s="112"/>
      <c r="X9" s="53"/>
      <c r="Y9" s="112"/>
      <c r="Z9" s="53"/>
      <c r="AA9" s="112"/>
      <c r="AB9" s="53"/>
      <c r="AC9" s="112"/>
      <c r="AD9" s="53"/>
      <c r="AE9" s="112"/>
      <c r="AF9" s="53"/>
      <c r="AG9" s="112"/>
      <c r="AH9" s="53"/>
      <c r="AI9" s="112"/>
      <c r="AJ9" s="53"/>
      <c r="AK9" s="112"/>
      <c r="AL9" s="53"/>
      <c r="AM9" s="53"/>
      <c r="AN9" s="93"/>
      <c r="AO9" s="54"/>
    </row>
    <row r="10" spans="1:49" ht="21.75" thickTop="1" x14ac:dyDescent="0.35">
      <c r="A10" s="10"/>
      <c r="B10" s="11"/>
      <c r="C10" s="13"/>
      <c r="D10" s="81"/>
      <c r="E10" s="55"/>
      <c r="F10" s="56"/>
      <c r="G10" s="55"/>
      <c r="H10" s="57"/>
      <c r="I10" s="57"/>
      <c r="J10" s="57"/>
      <c r="K10" s="57"/>
      <c r="L10" s="56"/>
      <c r="M10" s="56"/>
      <c r="N10" s="56"/>
      <c r="O10" s="113"/>
      <c r="P10" s="58"/>
      <c r="Q10" s="113"/>
      <c r="R10" s="58"/>
      <c r="S10" s="113"/>
      <c r="T10" s="58"/>
      <c r="U10" s="113"/>
      <c r="V10" s="58"/>
      <c r="W10" s="113"/>
      <c r="X10" s="58"/>
      <c r="Y10" s="113"/>
      <c r="Z10" s="58"/>
      <c r="AA10" s="113"/>
      <c r="AB10" s="58"/>
      <c r="AC10" s="113"/>
      <c r="AD10" s="58"/>
      <c r="AE10" s="113"/>
      <c r="AF10" s="58"/>
      <c r="AG10" s="113"/>
      <c r="AH10" s="58"/>
      <c r="AI10" s="113"/>
      <c r="AJ10" s="58"/>
      <c r="AK10" s="113"/>
      <c r="AL10" s="58"/>
      <c r="AM10" s="58"/>
      <c r="AN10" s="94"/>
      <c r="AO10" s="59"/>
    </row>
    <row r="11" spans="1:49" x14ac:dyDescent="0.35">
      <c r="A11" s="3"/>
      <c r="B11" s="4"/>
      <c r="C11" s="5" t="s">
        <v>0</v>
      </c>
      <c r="D11" s="79"/>
      <c r="E11" s="43"/>
      <c r="F11" s="44"/>
      <c r="G11" s="43"/>
      <c r="H11" s="45"/>
      <c r="I11" s="45"/>
      <c r="J11" s="45"/>
      <c r="K11" s="45"/>
      <c r="L11" s="44"/>
      <c r="M11" s="44"/>
      <c r="N11" s="44"/>
      <c r="O11" s="110"/>
      <c r="P11" s="46"/>
      <c r="Q11" s="110"/>
      <c r="R11" s="46"/>
      <c r="S11" s="110"/>
      <c r="T11" s="46"/>
      <c r="U11" s="110"/>
      <c r="V11" s="46"/>
      <c r="W11" s="110"/>
      <c r="X11" s="46"/>
      <c r="Y11" s="110"/>
      <c r="Z11" s="46"/>
      <c r="AA11" s="110"/>
      <c r="AB11" s="46"/>
      <c r="AC11" s="110"/>
      <c r="AD11" s="46"/>
      <c r="AE11" s="110"/>
      <c r="AF11" s="46"/>
      <c r="AG11" s="110"/>
      <c r="AH11" s="46"/>
      <c r="AI11" s="110"/>
      <c r="AJ11" s="46"/>
      <c r="AK11" s="110"/>
      <c r="AL11" s="46"/>
      <c r="AM11" s="46"/>
      <c r="AN11" s="91"/>
      <c r="AO11" s="42"/>
    </row>
    <row r="12" spans="1:49" s="16" customFormat="1" x14ac:dyDescent="0.35">
      <c r="A12" s="4">
        <v>2</v>
      </c>
      <c r="B12" s="4" t="s">
        <v>40</v>
      </c>
      <c r="C12" s="6" t="s">
        <v>44</v>
      </c>
      <c r="D12" s="82" t="s">
        <v>89</v>
      </c>
      <c r="E12" s="60">
        <v>1419</v>
      </c>
      <c r="F12" s="60">
        <v>1419</v>
      </c>
      <c r="G12" s="60">
        <f>+E12-F12</f>
        <v>0</v>
      </c>
      <c r="H12" s="61"/>
      <c r="I12" s="61"/>
      <c r="J12" s="61"/>
      <c r="K12" s="61"/>
      <c r="L12" s="61"/>
      <c r="M12" s="61"/>
      <c r="N12" s="61"/>
      <c r="O12" s="114"/>
      <c r="P12" s="61"/>
      <c r="Q12" s="114"/>
      <c r="R12" s="61"/>
      <c r="S12" s="114"/>
      <c r="T12" s="61"/>
      <c r="U12" s="114"/>
      <c r="V12" s="61"/>
      <c r="W12" s="114"/>
      <c r="X12" s="61"/>
      <c r="Y12" s="114"/>
      <c r="Z12" s="61"/>
      <c r="AA12" s="114"/>
      <c r="AB12" s="61"/>
      <c r="AC12" s="114"/>
      <c r="AD12" s="61"/>
      <c r="AE12" s="114"/>
      <c r="AF12" s="61"/>
      <c r="AG12" s="123"/>
      <c r="AH12" s="62"/>
      <c r="AI12" s="123"/>
      <c r="AJ12" s="62"/>
      <c r="AK12" s="123"/>
      <c r="AL12" s="63"/>
      <c r="AM12" s="63"/>
      <c r="AN12" s="101"/>
      <c r="AO12" s="102"/>
    </row>
    <row r="13" spans="1:49" s="16" customFormat="1" x14ac:dyDescent="0.35">
      <c r="A13" s="4">
        <v>3</v>
      </c>
      <c r="B13" s="4" t="s">
        <v>86</v>
      </c>
      <c r="C13" s="6" t="s">
        <v>87</v>
      </c>
      <c r="D13" s="82" t="s">
        <v>89</v>
      </c>
      <c r="E13" s="60">
        <v>1214</v>
      </c>
      <c r="F13" s="60">
        <v>1214</v>
      </c>
      <c r="G13" s="60">
        <f t="shared" ref="G13:G17" si="0">+E13-F13</f>
        <v>0</v>
      </c>
      <c r="H13" s="61"/>
      <c r="I13" s="61"/>
      <c r="J13" s="61"/>
      <c r="K13" s="61"/>
      <c r="L13" s="61"/>
      <c r="M13" s="61"/>
      <c r="N13" s="61"/>
      <c r="O13" s="114"/>
      <c r="P13" s="61"/>
      <c r="Q13" s="114"/>
      <c r="R13" s="61"/>
      <c r="S13" s="114"/>
      <c r="T13" s="61"/>
      <c r="U13" s="114"/>
      <c r="V13" s="61"/>
      <c r="W13" s="114"/>
      <c r="X13" s="61"/>
      <c r="Y13" s="114"/>
      <c r="Z13" s="61"/>
      <c r="AA13" s="114"/>
      <c r="AB13" s="61"/>
      <c r="AC13" s="114"/>
      <c r="AD13" s="61"/>
      <c r="AE13" s="114"/>
      <c r="AF13" s="61"/>
      <c r="AG13" s="123"/>
      <c r="AH13" s="62"/>
      <c r="AI13" s="123"/>
      <c r="AJ13" s="62"/>
      <c r="AK13" s="123"/>
      <c r="AL13" s="63"/>
      <c r="AM13" s="63"/>
      <c r="AN13" s="101"/>
      <c r="AO13" s="102"/>
    </row>
    <row r="14" spans="1:49" s="16" customFormat="1" x14ac:dyDescent="0.35">
      <c r="A14" s="4">
        <v>4</v>
      </c>
      <c r="B14" s="4" t="s">
        <v>39</v>
      </c>
      <c r="C14" s="6" t="s">
        <v>45</v>
      </c>
      <c r="D14" s="82" t="s">
        <v>89</v>
      </c>
      <c r="E14" s="60">
        <v>840</v>
      </c>
      <c r="F14" s="60">
        <v>840</v>
      </c>
      <c r="G14" s="60">
        <f t="shared" si="0"/>
        <v>0</v>
      </c>
      <c r="H14" s="61"/>
      <c r="I14" s="61"/>
      <c r="J14" s="61"/>
      <c r="K14" s="61"/>
      <c r="L14" s="61"/>
      <c r="M14" s="61"/>
      <c r="N14" s="61"/>
      <c r="O14" s="114"/>
      <c r="P14" s="61"/>
      <c r="Q14" s="114"/>
      <c r="R14" s="61"/>
      <c r="S14" s="114"/>
      <c r="T14" s="61"/>
      <c r="U14" s="114"/>
      <c r="V14" s="61"/>
      <c r="W14" s="114"/>
      <c r="X14" s="61"/>
      <c r="Y14" s="114"/>
      <c r="Z14" s="61"/>
      <c r="AA14" s="114"/>
      <c r="AB14" s="61"/>
      <c r="AC14" s="114"/>
      <c r="AD14" s="61"/>
      <c r="AE14" s="114"/>
      <c r="AF14" s="61"/>
      <c r="AG14" s="123"/>
      <c r="AH14" s="62"/>
      <c r="AI14" s="123"/>
      <c r="AJ14" s="62"/>
      <c r="AK14" s="123"/>
      <c r="AL14" s="63"/>
      <c r="AM14" s="63"/>
      <c r="AN14" s="101"/>
      <c r="AO14" s="102"/>
    </row>
    <row r="15" spans="1:49" x14ac:dyDescent="0.35">
      <c r="A15" s="4">
        <v>5</v>
      </c>
      <c r="B15" s="4" t="s">
        <v>41</v>
      </c>
      <c r="C15" s="6" t="s">
        <v>46</v>
      </c>
      <c r="D15" s="82" t="s">
        <v>91</v>
      </c>
      <c r="E15" s="60">
        <v>270</v>
      </c>
      <c r="F15" s="60">
        <v>37</v>
      </c>
      <c r="G15" s="60">
        <f t="shared" si="0"/>
        <v>233</v>
      </c>
      <c r="H15" s="61"/>
      <c r="I15" s="61"/>
      <c r="J15" s="61"/>
      <c r="K15" s="61"/>
      <c r="L15" s="61"/>
      <c r="M15" s="61"/>
      <c r="N15" s="61"/>
      <c r="O15" s="114"/>
      <c r="P15" s="61">
        <v>0</v>
      </c>
      <c r="Q15" s="114"/>
      <c r="R15" s="61">
        <v>0</v>
      </c>
      <c r="S15" s="114"/>
      <c r="T15" s="61">
        <v>0</v>
      </c>
      <c r="U15" s="114"/>
      <c r="V15" s="61">
        <v>0</v>
      </c>
      <c r="W15" s="114"/>
      <c r="X15" s="61">
        <v>1</v>
      </c>
      <c r="Y15" s="114"/>
      <c r="Z15" s="61">
        <v>1</v>
      </c>
      <c r="AA15" s="114"/>
      <c r="AB15" s="61">
        <v>0</v>
      </c>
      <c r="AC15" s="114"/>
      <c r="AD15" s="61">
        <v>1</v>
      </c>
      <c r="AE15" s="114"/>
      <c r="AF15" s="61">
        <v>0</v>
      </c>
      <c r="AG15" s="123"/>
      <c r="AH15" s="62">
        <v>0</v>
      </c>
      <c r="AI15" s="123"/>
      <c r="AJ15" s="62">
        <v>0</v>
      </c>
      <c r="AK15" s="123"/>
      <c r="AL15" s="63">
        <v>0</v>
      </c>
      <c r="AM15" s="63">
        <f>+P15+R15+T15+V15+X15+Z15+AB15+AD15+AF15+AH15+AJ15+AL15</f>
        <v>3</v>
      </c>
      <c r="AN15" s="91">
        <f>+E15-F15-AM15</f>
        <v>230</v>
      </c>
      <c r="AO15" s="42"/>
    </row>
    <row r="16" spans="1:49" x14ac:dyDescent="0.35">
      <c r="A16" s="4">
        <v>6</v>
      </c>
      <c r="B16" s="4" t="s">
        <v>42</v>
      </c>
      <c r="C16" s="6" t="s">
        <v>47</v>
      </c>
      <c r="D16" s="82" t="s">
        <v>91</v>
      </c>
      <c r="E16" s="60">
        <v>268</v>
      </c>
      <c r="F16" s="60">
        <v>108</v>
      </c>
      <c r="G16" s="60">
        <f t="shared" si="0"/>
        <v>160</v>
      </c>
      <c r="H16" s="61"/>
      <c r="I16" s="61"/>
      <c r="J16" s="61"/>
      <c r="K16" s="61"/>
      <c r="L16" s="61"/>
      <c r="M16" s="61"/>
      <c r="N16" s="61"/>
      <c r="O16" s="114"/>
      <c r="P16" s="61">
        <v>0</v>
      </c>
      <c r="Q16" s="114"/>
      <c r="R16" s="61">
        <v>0</v>
      </c>
      <c r="S16" s="114"/>
      <c r="T16" s="61">
        <v>0</v>
      </c>
      <c r="U16" s="114"/>
      <c r="V16" s="61">
        <v>0</v>
      </c>
      <c r="W16" s="114"/>
      <c r="X16" s="61">
        <v>0</v>
      </c>
      <c r="Y16" s="114"/>
      <c r="Z16" s="61">
        <v>1</v>
      </c>
      <c r="AA16" s="114"/>
      <c r="AB16" s="61">
        <v>0</v>
      </c>
      <c r="AC16" s="114"/>
      <c r="AD16" s="61">
        <v>1</v>
      </c>
      <c r="AE16" s="114"/>
      <c r="AF16" s="61">
        <v>0</v>
      </c>
      <c r="AG16" s="123"/>
      <c r="AH16" s="62">
        <v>0</v>
      </c>
      <c r="AI16" s="123"/>
      <c r="AJ16" s="62">
        <v>0</v>
      </c>
      <c r="AK16" s="123"/>
      <c r="AL16" s="63">
        <v>0</v>
      </c>
      <c r="AM16" s="63">
        <f t="shared" ref="AM16:AM17" si="1">+P16+R16+T16+V16+X16+Z16+AB16+AD16+AF16+AH16+AJ16+AL16</f>
        <v>2</v>
      </c>
      <c r="AN16" s="91">
        <f>+E16-F16-AM16</f>
        <v>158</v>
      </c>
      <c r="AO16" s="42"/>
    </row>
    <row r="17" spans="1:41" x14ac:dyDescent="0.35">
      <c r="A17" s="24">
        <v>7</v>
      </c>
      <c r="B17" s="24" t="s">
        <v>43</v>
      </c>
      <c r="C17" s="25" t="s">
        <v>48</v>
      </c>
      <c r="D17" s="83" t="s">
        <v>91</v>
      </c>
      <c r="E17" s="64">
        <v>270</v>
      </c>
      <c r="F17" s="64">
        <v>100</v>
      </c>
      <c r="G17" s="64">
        <f t="shared" si="0"/>
        <v>170</v>
      </c>
      <c r="H17" s="65"/>
      <c r="I17" s="65"/>
      <c r="J17" s="65"/>
      <c r="K17" s="65"/>
      <c r="L17" s="65"/>
      <c r="M17" s="65"/>
      <c r="N17" s="65"/>
      <c r="O17" s="115"/>
      <c r="P17" s="65">
        <v>0</v>
      </c>
      <c r="Q17" s="115"/>
      <c r="R17" s="65">
        <v>0</v>
      </c>
      <c r="S17" s="115"/>
      <c r="T17" s="65">
        <v>0</v>
      </c>
      <c r="U17" s="115"/>
      <c r="V17" s="65">
        <v>0</v>
      </c>
      <c r="W17" s="115"/>
      <c r="X17" s="65">
        <v>0</v>
      </c>
      <c r="Y17" s="115"/>
      <c r="Z17" s="65">
        <v>1</v>
      </c>
      <c r="AA17" s="115"/>
      <c r="AB17" s="65">
        <v>0</v>
      </c>
      <c r="AC17" s="115"/>
      <c r="AD17" s="65">
        <v>0</v>
      </c>
      <c r="AE17" s="115"/>
      <c r="AF17" s="65">
        <v>0</v>
      </c>
      <c r="AG17" s="124"/>
      <c r="AH17" s="66">
        <v>0</v>
      </c>
      <c r="AI17" s="124"/>
      <c r="AJ17" s="66">
        <v>0</v>
      </c>
      <c r="AK17" s="124"/>
      <c r="AL17" s="67">
        <v>0</v>
      </c>
      <c r="AM17" s="67">
        <f t="shared" si="1"/>
        <v>1</v>
      </c>
      <c r="AN17" s="95">
        <f>+E17-F17-AM17</f>
        <v>169</v>
      </c>
      <c r="AO17" s="68"/>
    </row>
    <row r="18" spans="1:41" s="18" customFormat="1" x14ac:dyDescent="0.35">
      <c r="A18" s="34"/>
      <c r="B18" s="34"/>
      <c r="C18" s="34" t="s">
        <v>85</v>
      </c>
      <c r="D18" s="34"/>
      <c r="E18" s="69">
        <f>SUM(E12:E17)</f>
        <v>4281</v>
      </c>
      <c r="F18" s="69">
        <f t="shared" ref="F18:G18" si="2">SUM(F12:F17)</f>
        <v>3718</v>
      </c>
      <c r="G18" s="69">
        <f t="shared" si="2"/>
        <v>563</v>
      </c>
      <c r="H18" s="70"/>
      <c r="I18" s="70"/>
      <c r="J18" s="70"/>
      <c r="K18" s="70"/>
      <c r="L18" s="70"/>
      <c r="M18" s="70"/>
      <c r="N18" s="70"/>
      <c r="O18" s="116"/>
      <c r="P18" s="70">
        <f>SUM(P12:P17)</f>
        <v>0</v>
      </c>
      <c r="Q18" s="116"/>
      <c r="R18" s="70">
        <f>SUM(R12:R17)</f>
        <v>0</v>
      </c>
      <c r="S18" s="116"/>
      <c r="T18" s="70">
        <f>SUM(T12:T17)</f>
        <v>0</v>
      </c>
      <c r="U18" s="116"/>
      <c r="V18" s="70">
        <f>SUM(V12:V17)</f>
        <v>0</v>
      </c>
      <c r="W18" s="116"/>
      <c r="X18" s="70">
        <f>SUM(X12:X17)</f>
        <v>1</v>
      </c>
      <c r="Y18" s="116"/>
      <c r="Z18" s="70">
        <f>SUM(Z12:Z17)</f>
        <v>3</v>
      </c>
      <c r="AA18" s="116"/>
      <c r="AB18" s="70">
        <f>SUM(AB12:AB17)</f>
        <v>0</v>
      </c>
      <c r="AC18" s="116"/>
      <c r="AD18" s="70">
        <f>SUM(AD12:AD17)</f>
        <v>2</v>
      </c>
      <c r="AE18" s="116"/>
      <c r="AF18" s="70">
        <f>SUM(AF13:AF17)</f>
        <v>0</v>
      </c>
      <c r="AG18" s="116"/>
      <c r="AH18" s="70">
        <f>SUM(AH12:AH17)</f>
        <v>0</v>
      </c>
      <c r="AI18" s="116"/>
      <c r="AJ18" s="70">
        <f>SUM(AJ12:AJ17)</f>
        <v>0</v>
      </c>
      <c r="AK18" s="116"/>
      <c r="AL18" s="70">
        <f>SUM(AL12:AL17)</f>
        <v>0</v>
      </c>
      <c r="AM18" s="70">
        <f>SUM(AM12:AM17)</f>
        <v>6</v>
      </c>
      <c r="AN18" s="70">
        <f>SUM(AN12:AN17)</f>
        <v>557</v>
      </c>
      <c r="AO18" s="71"/>
    </row>
    <row r="19" spans="1:41" s="18" customFormat="1" x14ac:dyDescent="0.35">
      <c r="A19" s="10"/>
      <c r="B19" s="10"/>
      <c r="C19" s="10"/>
      <c r="D19" s="10"/>
      <c r="E19" s="58"/>
      <c r="F19" s="58"/>
      <c r="G19" s="58"/>
      <c r="H19" s="72"/>
      <c r="I19" s="72"/>
      <c r="J19" s="72"/>
      <c r="K19" s="72"/>
      <c r="L19" s="72"/>
      <c r="M19" s="72"/>
      <c r="N19" s="72"/>
      <c r="O19" s="117"/>
      <c r="P19" s="72"/>
      <c r="Q19" s="117"/>
      <c r="R19" s="72"/>
      <c r="S19" s="117"/>
      <c r="T19" s="72"/>
      <c r="U19" s="117"/>
      <c r="V19" s="72"/>
      <c r="W19" s="117"/>
      <c r="X19" s="72"/>
      <c r="Y19" s="117"/>
      <c r="Z19" s="72"/>
      <c r="AA19" s="117"/>
      <c r="AB19" s="72"/>
      <c r="AC19" s="117"/>
      <c r="AD19" s="72"/>
      <c r="AE19" s="117"/>
      <c r="AF19" s="72"/>
      <c r="AG19" s="117"/>
      <c r="AH19" s="72"/>
      <c r="AI19" s="117"/>
      <c r="AJ19" s="72"/>
      <c r="AK19" s="117"/>
      <c r="AL19" s="72"/>
      <c r="AM19" s="72"/>
      <c r="AN19" s="96"/>
      <c r="AO19" s="73"/>
    </row>
    <row r="20" spans="1:41" x14ac:dyDescent="0.35">
      <c r="A20" s="4">
        <v>8</v>
      </c>
      <c r="B20" s="4" t="s">
        <v>82</v>
      </c>
      <c r="C20" s="6" t="s">
        <v>5</v>
      </c>
      <c r="D20" s="82" t="s">
        <v>90</v>
      </c>
      <c r="E20" s="60">
        <v>2741</v>
      </c>
      <c r="F20" s="60">
        <v>2205</v>
      </c>
      <c r="G20" s="60">
        <f>+E20-F20</f>
        <v>536</v>
      </c>
      <c r="H20" s="61">
        <v>120</v>
      </c>
      <c r="I20" s="61">
        <v>0</v>
      </c>
      <c r="J20" s="61">
        <v>0</v>
      </c>
      <c r="K20" s="61">
        <v>120</v>
      </c>
      <c r="L20" s="61">
        <v>30</v>
      </c>
      <c r="M20" s="61">
        <v>0</v>
      </c>
      <c r="N20" s="61">
        <v>30</v>
      </c>
      <c r="O20" s="114">
        <v>1</v>
      </c>
      <c r="P20" s="61">
        <v>0</v>
      </c>
      <c r="Q20" s="114">
        <v>5</v>
      </c>
      <c r="R20" s="61">
        <v>6</v>
      </c>
      <c r="S20" s="114">
        <v>3</v>
      </c>
      <c r="T20" s="61">
        <v>1</v>
      </c>
      <c r="U20" s="114">
        <v>3</v>
      </c>
      <c r="V20" s="61">
        <v>3</v>
      </c>
      <c r="W20" s="114">
        <v>3</v>
      </c>
      <c r="X20" s="61">
        <v>1</v>
      </c>
      <c r="Y20" s="114">
        <v>3</v>
      </c>
      <c r="Z20" s="61">
        <v>1</v>
      </c>
      <c r="AA20" s="114">
        <v>2</v>
      </c>
      <c r="AB20" s="61">
        <v>0</v>
      </c>
      <c r="AC20" s="114">
        <v>2</v>
      </c>
      <c r="AD20" s="61">
        <v>2</v>
      </c>
      <c r="AE20" s="114">
        <v>2</v>
      </c>
      <c r="AF20" s="61"/>
      <c r="AG20" s="123">
        <v>2</v>
      </c>
      <c r="AH20" s="62"/>
      <c r="AI20" s="123">
        <v>2</v>
      </c>
      <c r="AJ20" s="62"/>
      <c r="AK20" s="123">
        <v>2</v>
      </c>
      <c r="AL20" s="63"/>
      <c r="AM20" s="63">
        <f>+P20+R20+T20+V20+X20+Z20+AB20+AD20+AF20+AH20+AJ20+AL20</f>
        <v>14</v>
      </c>
      <c r="AN20" s="91">
        <f>+E20-F20-AM20</f>
        <v>522</v>
      </c>
      <c r="AO20" s="42"/>
    </row>
    <row r="21" spans="1:41" x14ac:dyDescent="0.35">
      <c r="A21" s="4">
        <v>9</v>
      </c>
      <c r="B21" s="4" t="s">
        <v>83</v>
      </c>
      <c r="C21" s="6" t="s">
        <v>6</v>
      </c>
      <c r="D21" s="82" t="s">
        <v>90</v>
      </c>
      <c r="E21" s="60">
        <v>1620</v>
      </c>
      <c r="F21" s="60">
        <v>1434</v>
      </c>
      <c r="G21" s="60">
        <f t="shared" ref="G21:G22" si="3">+E21-F21</f>
        <v>186</v>
      </c>
      <c r="H21" s="61">
        <v>87</v>
      </c>
      <c r="I21" s="61">
        <v>3</v>
      </c>
      <c r="J21" s="61">
        <v>1</v>
      </c>
      <c r="K21" s="61">
        <v>83</v>
      </c>
      <c r="L21" s="61">
        <v>21</v>
      </c>
      <c r="M21" s="61">
        <v>0</v>
      </c>
      <c r="N21" s="61">
        <v>21</v>
      </c>
      <c r="O21" s="114">
        <v>1</v>
      </c>
      <c r="P21" s="61">
        <v>0</v>
      </c>
      <c r="Q21" s="114">
        <v>2</v>
      </c>
      <c r="R21" s="61">
        <v>0</v>
      </c>
      <c r="S21" s="114">
        <v>2</v>
      </c>
      <c r="T21" s="61">
        <v>2</v>
      </c>
      <c r="U21" s="114">
        <v>2</v>
      </c>
      <c r="V21" s="61">
        <v>0</v>
      </c>
      <c r="W21" s="114">
        <v>2</v>
      </c>
      <c r="X21" s="61">
        <v>0</v>
      </c>
      <c r="Y21" s="114">
        <v>2</v>
      </c>
      <c r="Z21" s="61">
        <v>0</v>
      </c>
      <c r="AA21" s="114">
        <v>2</v>
      </c>
      <c r="AB21" s="61">
        <v>0</v>
      </c>
      <c r="AC21" s="114">
        <v>2</v>
      </c>
      <c r="AD21" s="61">
        <v>0</v>
      </c>
      <c r="AE21" s="114">
        <v>2</v>
      </c>
      <c r="AF21" s="61"/>
      <c r="AG21" s="123">
        <v>2</v>
      </c>
      <c r="AH21" s="62"/>
      <c r="AI21" s="123">
        <v>1</v>
      </c>
      <c r="AJ21" s="62"/>
      <c r="AK21" s="123">
        <v>1</v>
      </c>
      <c r="AL21" s="63"/>
      <c r="AM21" s="63">
        <f t="shared" ref="AM21:AM22" si="4">+P21+R21+T21+V21+X21+Z21+AB21+AD21+AF21+AH21+AJ21+AL21</f>
        <v>2</v>
      </c>
      <c r="AN21" s="91">
        <f>+E21-F21-AM21</f>
        <v>184</v>
      </c>
      <c r="AO21" s="42"/>
    </row>
    <row r="22" spans="1:41" x14ac:dyDescent="0.35">
      <c r="A22" s="24">
        <v>10</v>
      </c>
      <c r="B22" s="24" t="s">
        <v>84</v>
      </c>
      <c r="C22" s="25" t="s">
        <v>7</v>
      </c>
      <c r="D22" s="83" t="s">
        <v>90</v>
      </c>
      <c r="E22" s="64">
        <v>2958</v>
      </c>
      <c r="F22" s="64">
        <v>2486</v>
      </c>
      <c r="G22" s="64">
        <f t="shared" si="3"/>
        <v>472</v>
      </c>
      <c r="H22" s="65">
        <v>156</v>
      </c>
      <c r="I22" s="65">
        <v>0</v>
      </c>
      <c r="J22" s="65">
        <v>1</v>
      </c>
      <c r="K22" s="65">
        <v>155</v>
      </c>
      <c r="L22" s="65">
        <v>38</v>
      </c>
      <c r="M22" s="65">
        <v>0</v>
      </c>
      <c r="N22" s="65">
        <v>38</v>
      </c>
      <c r="O22" s="115">
        <v>1</v>
      </c>
      <c r="P22" s="65">
        <v>0</v>
      </c>
      <c r="Q22" s="115">
        <v>4</v>
      </c>
      <c r="R22" s="65">
        <v>0</v>
      </c>
      <c r="S22" s="115">
        <v>4</v>
      </c>
      <c r="T22" s="65">
        <v>0</v>
      </c>
      <c r="U22" s="115">
        <v>4</v>
      </c>
      <c r="V22" s="65">
        <v>1</v>
      </c>
      <c r="W22" s="115">
        <v>4</v>
      </c>
      <c r="X22" s="65">
        <v>0</v>
      </c>
      <c r="Y22" s="115">
        <v>3</v>
      </c>
      <c r="Z22" s="65">
        <v>1</v>
      </c>
      <c r="AA22" s="115">
        <v>3</v>
      </c>
      <c r="AB22" s="65">
        <v>1</v>
      </c>
      <c r="AC22" s="115">
        <v>3</v>
      </c>
      <c r="AD22" s="65">
        <v>2</v>
      </c>
      <c r="AE22" s="115">
        <v>3</v>
      </c>
      <c r="AF22" s="65"/>
      <c r="AG22" s="124">
        <v>3</v>
      </c>
      <c r="AH22" s="66"/>
      <c r="AI22" s="124">
        <v>3</v>
      </c>
      <c r="AJ22" s="66"/>
      <c r="AK22" s="124">
        <v>3</v>
      </c>
      <c r="AL22" s="67"/>
      <c r="AM22" s="67">
        <f t="shared" si="4"/>
        <v>5</v>
      </c>
      <c r="AN22" s="95">
        <f>+E22-F22-AM22</f>
        <v>467</v>
      </c>
      <c r="AO22" s="68"/>
    </row>
    <row r="23" spans="1:41" s="18" customFormat="1" x14ac:dyDescent="0.35">
      <c r="A23" s="34"/>
      <c r="B23" s="34"/>
      <c r="C23" s="34" t="s">
        <v>85</v>
      </c>
      <c r="D23" s="34"/>
      <c r="E23" s="69">
        <f>SUM(E20:E22)</f>
        <v>7319</v>
      </c>
      <c r="F23" s="69">
        <f t="shared" ref="F23:G23" si="5">SUM(F20:F22)</f>
        <v>6125</v>
      </c>
      <c r="G23" s="69">
        <f t="shared" si="5"/>
        <v>1194</v>
      </c>
      <c r="H23" s="70">
        <f>SUM(H20:H22)</f>
        <v>363</v>
      </c>
      <c r="I23" s="70">
        <f t="shared" ref="I23:AN23" si="6">SUM(I20:I22)</f>
        <v>3</v>
      </c>
      <c r="J23" s="70">
        <f t="shared" si="6"/>
        <v>2</v>
      </c>
      <c r="K23" s="70">
        <f t="shared" si="6"/>
        <v>358</v>
      </c>
      <c r="L23" s="70">
        <f t="shared" si="6"/>
        <v>89</v>
      </c>
      <c r="M23" s="70">
        <f t="shared" si="6"/>
        <v>0</v>
      </c>
      <c r="N23" s="70">
        <f t="shared" si="6"/>
        <v>89</v>
      </c>
      <c r="O23" s="116">
        <f t="shared" si="6"/>
        <v>3</v>
      </c>
      <c r="P23" s="70">
        <f t="shared" si="6"/>
        <v>0</v>
      </c>
      <c r="Q23" s="116">
        <f t="shared" si="6"/>
        <v>11</v>
      </c>
      <c r="R23" s="70">
        <f t="shared" si="6"/>
        <v>6</v>
      </c>
      <c r="S23" s="116">
        <f t="shared" si="6"/>
        <v>9</v>
      </c>
      <c r="T23" s="70">
        <f t="shared" si="6"/>
        <v>3</v>
      </c>
      <c r="U23" s="116">
        <f t="shared" si="6"/>
        <v>9</v>
      </c>
      <c r="V23" s="70">
        <f t="shared" si="6"/>
        <v>4</v>
      </c>
      <c r="W23" s="116">
        <f t="shared" si="6"/>
        <v>9</v>
      </c>
      <c r="X23" s="70">
        <f t="shared" si="6"/>
        <v>1</v>
      </c>
      <c r="Y23" s="116">
        <f t="shared" si="6"/>
        <v>8</v>
      </c>
      <c r="Z23" s="70">
        <f t="shared" si="6"/>
        <v>2</v>
      </c>
      <c r="AA23" s="116">
        <f t="shared" si="6"/>
        <v>7</v>
      </c>
      <c r="AB23" s="70">
        <f t="shared" si="6"/>
        <v>1</v>
      </c>
      <c r="AC23" s="116">
        <f t="shared" si="6"/>
        <v>7</v>
      </c>
      <c r="AD23" s="70">
        <f t="shared" si="6"/>
        <v>4</v>
      </c>
      <c r="AE23" s="116">
        <f t="shared" si="6"/>
        <v>7</v>
      </c>
      <c r="AF23" s="70"/>
      <c r="AG23" s="116">
        <f t="shared" si="6"/>
        <v>7</v>
      </c>
      <c r="AH23" s="70"/>
      <c r="AI23" s="116">
        <f t="shared" si="6"/>
        <v>6</v>
      </c>
      <c r="AJ23" s="70"/>
      <c r="AK23" s="116">
        <f t="shared" si="6"/>
        <v>6</v>
      </c>
      <c r="AL23" s="70"/>
      <c r="AM23" s="70">
        <f t="shared" si="6"/>
        <v>21</v>
      </c>
      <c r="AN23" s="70">
        <f t="shared" si="6"/>
        <v>1173</v>
      </c>
      <c r="AO23" s="71"/>
    </row>
    <row r="24" spans="1:41" s="18" customFormat="1" ht="21.75" thickBot="1" x14ac:dyDescent="0.4">
      <c r="A24" s="8"/>
      <c r="B24" s="8"/>
      <c r="C24" s="8" t="s">
        <v>97</v>
      </c>
      <c r="D24" s="8"/>
      <c r="E24" s="52">
        <f>+E18+E23</f>
        <v>11600</v>
      </c>
      <c r="F24" s="52">
        <f t="shared" ref="F24:AN24" si="7">+F18+F23</f>
        <v>9843</v>
      </c>
      <c r="G24" s="52">
        <f t="shared" si="7"/>
        <v>1757</v>
      </c>
      <c r="H24" s="52">
        <f t="shared" si="7"/>
        <v>363</v>
      </c>
      <c r="I24" s="52">
        <f t="shared" si="7"/>
        <v>3</v>
      </c>
      <c r="J24" s="52">
        <f t="shared" si="7"/>
        <v>2</v>
      </c>
      <c r="K24" s="52">
        <f t="shared" si="7"/>
        <v>358</v>
      </c>
      <c r="L24" s="52">
        <f t="shared" si="7"/>
        <v>89</v>
      </c>
      <c r="M24" s="52">
        <f t="shared" si="7"/>
        <v>0</v>
      </c>
      <c r="N24" s="52">
        <f t="shared" si="7"/>
        <v>89</v>
      </c>
      <c r="O24" s="118">
        <f t="shared" si="7"/>
        <v>3</v>
      </c>
      <c r="P24" s="52">
        <f t="shared" si="7"/>
        <v>0</v>
      </c>
      <c r="Q24" s="118">
        <f t="shared" si="7"/>
        <v>11</v>
      </c>
      <c r="R24" s="52">
        <f t="shared" si="7"/>
        <v>6</v>
      </c>
      <c r="S24" s="118">
        <f t="shared" si="7"/>
        <v>9</v>
      </c>
      <c r="T24" s="52">
        <f t="shared" si="7"/>
        <v>3</v>
      </c>
      <c r="U24" s="118">
        <f t="shared" si="7"/>
        <v>9</v>
      </c>
      <c r="V24" s="52">
        <f t="shared" si="7"/>
        <v>4</v>
      </c>
      <c r="W24" s="118">
        <f t="shared" si="7"/>
        <v>9</v>
      </c>
      <c r="X24" s="52">
        <f t="shared" si="7"/>
        <v>2</v>
      </c>
      <c r="Y24" s="118">
        <f t="shared" si="7"/>
        <v>8</v>
      </c>
      <c r="Z24" s="52">
        <f t="shared" si="7"/>
        <v>5</v>
      </c>
      <c r="AA24" s="118">
        <f t="shared" si="7"/>
        <v>7</v>
      </c>
      <c r="AB24" s="52">
        <f t="shared" si="7"/>
        <v>1</v>
      </c>
      <c r="AC24" s="118">
        <f t="shared" si="7"/>
        <v>7</v>
      </c>
      <c r="AD24" s="52">
        <f t="shared" si="7"/>
        <v>6</v>
      </c>
      <c r="AE24" s="118">
        <f t="shared" si="7"/>
        <v>7</v>
      </c>
      <c r="AF24" s="52"/>
      <c r="AG24" s="118">
        <f t="shared" si="7"/>
        <v>7</v>
      </c>
      <c r="AH24" s="52"/>
      <c r="AI24" s="118">
        <f t="shared" si="7"/>
        <v>6</v>
      </c>
      <c r="AJ24" s="52"/>
      <c r="AK24" s="118">
        <f t="shared" si="7"/>
        <v>6</v>
      </c>
      <c r="AL24" s="52"/>
      <c r="AM24" s="52">
        <f t="shared" si="7"/>
        <v>27</v>
      </c>
      <c r="AN24" s="52">
        <f t="shared" si="7"/>
        <v>1730</v>
      </c>
      <c r="AO24" s="54"/>
    </row>
    <row r="25" spans="1:41" ht="21.75" thickTop="1" x14ac:dyDescent="0.35">
      <c r="A25" s="11"/>
      <c r="B25" s="11"/>
      <c r="C25" s="26"/>
      <c r="D25" s="84"/>
      <c r="E25" s="74"/>
      <c r="F25" s="74"/>
      <c r="G25" s="74"/>
      <c r="H25" s="75"/>
      <c r="I25" s="75"/>
      <c r="J25" s="75"/>
      <c r="K25" s="75"/>
      <c r="L25" s="75"/>
      <c r="M25" s="75"/>
      <c r="N25" s="75"/>
      <c r="O25" s="119"/>
      <c r="P25" s="75"/>
      <c r="Q25" s="119"/>
      <c r="R25" s="75"/>
      <c r="S25" s="119"/>
      <c r="T25" s="75"/>
      <c r="U25" s="119"/>
      <c r="V25" s="75"/>
      <c r="W25" s="119"/>
      <c r="X25" s="75"/>
      <c r="Y25" s="119"/>
      <c r="Z25" s="75"/>
      <c r="AA25" s="119"/>
      <c r="AB25" s="75"/>
      <c r="AC25" s="119"/>
      <c r="AD25" s="75"/>
      <c r="AE25" s="119"/>
      <c r="AF25" s="75"/>
      <c r="AG25" s="125"/>
      <c r="AH25" s="76"/>
      <c r="AI25" s="125"/>
      <c r="AJ25" s="76"/>
      <c r="AK25" s="125"/>
      <c r="AL25" s="77"/>
      <c r="AM25" s="77"/>
      <c r="AN25" s="94"/>
      <c r="AO25" s="59"/>
    </row>
    <row r="26" spans="1:41" x14ac:dyDescent="0.35">
      <c r="A26" s="4"/>
      <c r="B26" s="4"/>
      <c r="C26" s="5" t="s">
        <v>2</v>
      </c>
      <c r="D26" s="79"/>
      <c r="E26" s="44"/>
      <c r="F26" s="44"/>
      <c r="G26" s="44"/>
      <c r="H26" s="61"/>
      <c r="I26" s="61"/>
      <c r="J26" s="61"/>
      <c r="K26" s="61"/>
      <c r="L26" s="61"/>
      <c r="M26" s="61"/>
      <c r="N26" s="61"/>
      <c r="O26" s="114"/>
      <c r="P26" s="61"/>
      <c r="Q26" s="114"/>
      <c r="R26" s="61"/>
      <c r="S26" s="114"/>
      <c r="T26" s="61"/>
      <c r="U26" s="114"/>
      <c r="V26" s="61"/>
      <c r="W26" s="114"/>
      <c r="X26" s="61"/>
      <c r="Y26" s="114"/>
      <c r="Z26" s="61"/>
      <c r="AA26" s="114"/>
      <c r="AB26" s="61"/>
      <c r="AC26" s="114"/>
      <c r="AD26" s="61"/>
      <c r="AE26" s="114"/>
      <c r="AF26" s="61"/>
      <c r="AG26" s="123"/>
      <c r="AH26" s="62"/>
      <c r="AI26" s="123"/>
      <c r="AJ26" s="62"/>
      <c r="AK26" s="123"/>
      <c r="AL26" s="63"/>
      <c r="AM26" s="63"/>
      <c r="AN26" s="91"/>
      <c r="AO26" s="42"/>
    </row>
    <row r="27" spans="1:41" x14ac:dyDescent="0.35">
      <c r="A27" s="4">
        <v>11</v>
      </c>
      <c r="B27" s="4" t="s">
        <v>92</v>
      </c>
      <c r="C27" s="7" t="s">
        <v>8</v>
      </c>
      <c r="D27" s="4" t="s">
        <v>100</v>
      </c>
      <c r="E27" s="60">
        <v>1292</v>
      </c>
      <c r="F27" s="60">
        <v>1189</v>
      </c>
      <c r="G27" s="60">
        <v>93</v>
      </c>
      <c r="H27" s="61">
        <v>80</v>
      </c>
      <c r="I27" s="61">
        <v>73</v>
      </c>
      <c r="J27" s="61">
        <v>1</v>
      </c>
      <c r="K27" s="61">
        <v>6</v>
      </c>
      <c r="L27" s="61">
        <v>0</v>
      </c>
      <c r="M27" s="61">
        <v>2</v>
      </c>
      <c r="N27" s="61">
        <v>2</v>
      </c>
      <c r="O27" s="114">
        <v>2</v>
      </c>
      <c r="P27" s="61">
        <v>3</v>
      </c>
      <c r="Q27" s="114">
        <v>0</v>
      </c>
      <c r="R27" s="61">
        <v>2</v>
      </c>
      <c r="S27" s="114">
        <v>0</v>
      </c>
      <c r="T27" s="61">
        <v>2</v>
      </c>
      <c r="U27" s="114">
        <v>0</v>
      </c>
      <c r="V27" s="61">
        <v>1</v>
      </c>
      <c r="W27" s="114">
        <v>0</v>
      </c>
      <c r="X27" s="61">
        <v>1</v>
      </c>
      <c r="Y27" s="114">
        <v>0</v>
      </c>
      <c r="Z27" s="61">
        <v>0</v>
      </c>
      <c r="AA27" s="114">
        <v>0</v>
      </c>
      <c r="AB27" s="61">
        <v>0</v>
      </c>
      <c r="AC27" s="114">
        <v>0</v>
      </c>
      <c r="AD27" s="61">
        <v>1</v>
      </c>
      <c r="AE27" s="114">
        <v>0</v>
      </c>
      <c r="AF27" s="61"/>
      <c r="AG27" s="123">
        <v>0</v>
      </c>
      <c r="AH27" s="62"/>
      <c r="AI27" s="123">
        <v>0</v>
      </c>
      <c r="AJ27" s="62"/>
      <c r="AK27" s="123">
        <v>0</v>
      </c>
      <c r="AL27" s="63"/>
      <c r="AM27" s="63">
        <f>+P27+R27+T27+V27+X27+Z27+AB27+AD27+AF27+AH27+AJ27+AL27</f>
        <v>10</v>
      </c>
      <c r="AN27" s="91">
        <f>+E27-F27-AM27</f>
        <v>93</v>
      </c>
      <c r="AO27" s="42"/>
    </row>
    <row r="28" spans="1:41" x14ac:dyDescent="0.35">
      <c r="A28" s="4">
        <v>12</v>
      </c>
      <c r="B28" s="4" t="s">
        <v>93</v>
      </c>
      <c r="C28" s="7" t="s">
        <v>9</v>
      </c>
      <c r="D28" s="4" t="s">
        <v>90</v>
      </c>
      <c r="E28" s="60">
        <v>1684</v>
      </c>
      <c r="F28" s="60">
        <v>1505</v>
      </c>
      <c r="G28" s="60">
        <v>169</v>
      </c>
      <c r="H28" s="61">
        <v>146</v>
      </c>
      <c r="I28" s="61">
        <v>128</v>
      </c>
      <c r="J28" s="61">
        <v>1</v>
      </c>
      <c r="K28" s="61">
        <v>17</v>
      </c>
      <c r="L28" s="61">
        <v>0</v>
      </c>
      <c r="M28" s="61">
        <v>5</v>
      </c>
      <c r="N28" s="61">
        <v>5</v>
      </c>
      <c r="O28" s="114">
        <v>1</v>
      </c>
      <c r="P28" s="61">
        <v>1</v>
      </c>
      <c r="Q28" s="114">
        <v>1</v>
      </c>
      <c r="R28" s="61">
        <v>4</v>
      </c>
      <c r="S28" s="114">
        <v>1</v>
      </c>
      <c r="T28" s="61">
        <v>3</v>
      </c>
      <c r="U28" s="114">
        <v>0</v>
      </c>
      <c r="V28" s="61">
        <v>1</v>
      </c>
      <c r="W28" s="114">
        <v>1</v>
      </c>
      <c r="X28" s="61">
        <v>0</v>
      </c>
      <c r="Y28" s="114">
        <v>0</v>
      </c>
      <c r="Z28" s="61">
        <v>0</v>
      </c>
      <c r="AA28" s="114">
        <v>1</v>
      </c>
      <c r="AB28" s="61">
        <v>1</v>
      </c>
      <c r="AC28" s="114">
        <v>0</v>
      </c>
      <c r="AD28" s="61">
        <v>0</v>
      </c>
      <c r="AE28" s="114">
        <v>0</v>
      </c>
      <c r="AF28" s="61"/>
      <c r="AG28" s="123">
        <v>0</v>
      </c>
      <c r="AH28" s="62"/>
      <c r="AI28" s="123">
        <v>0</v>
      </c>
      <c r="AJ28" s="62"/>
      <c r="AK28" s="123">
        <v>0</v>
      </c>
      <c r="AL28" s="63"/>
      <c r="AM28" s="63">
        <f t="shared" ref="AM28:AM30" si="8">+P28+R28+T28+V28+X28+Z28+AB28+AD28+AF28+AH28+AJ28+AL28</f>
        <v>10</v>
      </c>
      <c r="AN28" s="91">
        <f>+E28-F28-AM28</f>
        <v>169</v>
      </c>
      <c r="AO28" s="42"/>
    </row>
    <row r="29" spans="1:41" x14ac:dyDescent="0.35">
      <c r="A29" s="4">
        <v>13</v>
      </c>
      <c r="B29" s="4" t="s">
        <v>94</v>
      </c>
      <c r="C29" s="7" t="s">
        <v>10</v>
      </c>
      <c r="D29" s="4" t="s">
        <v>90</v>
      </c>
      <c r="E29" s="60">
        <v>2200</v>
      </c>
      <c r="F29" s="60">
        <v>1987</v>
      </c>
      <c r="G29" s="60">
        <v>204</v>
      </c>
      <c r="H29" s="61">
        <v>170</v>
      </c>
      <c r="I29" s="61">
        <v>105</v>
      </c>
      <c r="J29" s="61">
        <v>0</v>
      </c>
      <c r="K29" s="61">
        <v>65</v>
      </c>
      <c r="L29" s="61">
        <v>0</v>
      </c>
      <c r="M29" s="61">
        <v>15</v>
      </c>
      <c r="N29" s="61">
        <v>15</v>
      </c>
      <c r="O29" s="114">
        <v>3</v>
      </c>
      <c r="P29" s="61">
        <v>3</v>
      </c>
      <c r="Q29" s="114">
        <v>1</v>
      </c>
      <c r="R29" s="61">
        <v>1</v>
      </c>
      <c r="S29" s="114">
        <v>2</v>
      </c>
      <c r="T29" s="61">
        <v>0</v>
      </c>
      <c r="U29" s="114">
        <v>1</v>
      </c>
      <c r="V29" s="61">
        <v>0</v>
      </c>
      <c r="W29" s="114">
        <v>1</v>
      </c>
      <c r="X29" s="61">
        <v>1</v>
      </c>
      <c r="Y29" s="114">
        <v>1</v>
      </c>
      <c r="Z29" s="61">
        <v>3</v>
      </c>
      <c r="AA29" s="114">
        <v>1</v>
      </c>
      <c r="AB29" s="61">
        <v>0</v>
      </c>
      <c r="AC29" s="114">
        <v>1</v>
      </c>
      <c r="AD29" s="61">
        <v>1</v>
      </c>
      <c r="AE29" s="114">
        <v>1</v>
      </c>
      <c r="AF29" s="61"/>
      <c r="AG29" s="123">
        <v>1</v>
      </c>
      <c r="AH29" s="62"/>
      <c r="AI29" s="123">
        <v>1</v>
      </c>
      <c r="AJ29" s="62"/>
      <c r="AK29" s="123">
        <v>1</v>
      </c>
      <c r="AL29" s="63"/>
      <c r="AM29" s="63">
        <f t="shared" si="8"/>
        <v>9</v>
      </c>
      <c r="AN29" s="91">
        <f>+E29-F29-AM29</f>
        <v>204</v>
      </c>
      <c r="AO29" s="42"/>
    </row>
    <row r="30" spans="1:41" x14ac:dyDescent="0.35">
      <c r="A30" s="35">
        <v>14</v>
      </c>
      <c r="B30" s="35" t="s">
        <v>95</v>
      </c>
      <c r="C30" s="37" t="s">
        <v>11</v>
      </c>
      <c r="D30" s="35" t="s">
        <v>90</v>
      </c>
      <c r="E30" s="47">
        <v>812</v>
      </c>
      <c r="F30" s="47">
        <v>690</v>
      </c>
      <c r="G30" s="47">
        <v>115</v>
      </c>
      <c r="H30" s="48">
        <v>89</v>
      </c>
      <c r="I30" s="48">
        <v>0</v>
      </c>
      <c r="J30" s="48">
        <v>7</v>
      </c>
      <c r="K30" s="48">
        <v>82</v>
      </c>
      <c r="L30" s="48">
        <v>0</v>
      </c>
      <c r="M30" s="48">
        <v>21</v>
      </c>
      <c r="N30" s="48">
        <v>21</v>
      </c>
      <c r="O30" s="111">
        <v>2</v>
      </c>
      <c r="P30" s="48">
        <v>2</v>
      </c>
      <c r="Q30" s="111">
        <v>3</v>
      </c>
      <c r="R30" s="48">
        <v>4</v>
      </c>
      <c r="S30" s="111">
        <v>2</v>
      </c>
      <c r="T30" s="48">
        <v>1</v>
      </c>
      <c r="U30" s="111">
        <v>2</v>
      </c>
      <c r="V30" s="48">
        <v>0</v>
      </c>
      <c r="W30" s="111">
        <v>2</v>
      </c>
      <c r="X30" s="48">
        <v>0</v>
      </c>
      <c r="Y30" s="111">
        <v>2</v>
      </c>
      <c r="Z30" s="48">
        <v>0</v>
      </c>
      <c r="AA30" s="111">
        <v>2</v>
      </c>
      <c r="AB30" s="48">
        <v>0</v>
      </c>
      <c r="AC30" s="111">
        <v>2</v>
      </c>
      <c r="AD30" s="48">
        <v>0</v>
      </c>
      <c r="AE30" s="111">
        <v>1</v>
      </c>
      <c r="AF30" s="48"/>
      <c r="AG30" s="122">
        <v>1</v>
      </c>
      <c r="AH30" s="49"/>
      <c r="AI30" s="122">
        <v>1</v>
      </c>
      <c r="AJ30" s="49"/>
      <c r="AK30" s="122">
        <v>1</v>
      </c>
      <c r="AL30" s="50"/>
      <c r="AM30" s="50">
        <f t="shared" si="8"/>
        <v>7</v>
      </c>
      <c r="AN30" s="92">
        <f>+E30-F30-AM30</f>
        <v>115</v>
      </c>
      <c r="AO30" s="51"/>
    </row>
    <row r="31" spans="1:41" s="18" customFormat="1" x14ac:dyDescent="0.35">
      <c r="A31" s="34"/>
      <c r="B31" s="34"/>
      <c r="C31" s="34" t="s">
        <v>85</v>
      </c>
      <c r="D31" s="34"/>
      <c r="E31" s="69">
        <f>SUM(E27:E30)</f>
        <v>5988</v>
      </c>
      <c r="F31" s="69">
        <f t="shared" ref="F31:AC31" si="9">SUM(F27:F30)</f>
        <v>5371</v>
      </c>
      <c r="G31" s="69">
        <f t="shared" si="9"/>
        <v>581</v>
      </c>
      <c r="H31" s="69">
        <f t="shared" si="9"/>
        <v>485</v>
      </c>
      <c r="I31" s="69">
        <f t="shared" si="9"/>
        <v>306</v>
      </c>
      <c r="J31" s="69">
        <f t="shared" si="9"/>
        <v>9</v>
      </c>
      <c r="K31" s="69">
        <f t="shared" si="9"/>
        <v>170</v>
      </c>
      <c r="L31" s="69">
        <f t="shared" si="9"/>
        <v>0</v>
      </c>
      <c r="M31" s="69">
        <f t="shared" si="9"/>
        <v>43</v>
      </c>
      <c r="N31" s="69">
        <f t="shared" si="9"/>
        <v>43</v>
      </c>
      <c r="O31" s="120">
        <f t="shared" si="9"/>
        <v>8</v>
      </c>
      <c r="P31" s="69">
        <f t="shared" si="9"/>
        <v>9</v>
      </c>
      <c r="Q31" s="120">
        <f t="shared" si="9"/>
        <v>5</v>
      </c>
      <c r="R31" s="69">
        <f t="shared" si="9"/>
        <v>11</v>
      </c>
      <c r="S31" s="120">
        <f t="shared" si="9"/>
        <v>5</v>
      </c>
      <c r="T31" s="69">
        <f t="shared" si="9"/>
        <v>6</v>
      </c>
      <c r="U31" s="120">
        <f t="shared" si="9"/>
        <v>3</v>
      </c>
      <c r="V31" s="69">
        <f t="shared" si="9"/>
        <v>2</v>
      </c>
      <c r="W31" s="120">
        <f t="shared" si="9"/>
        <v>4</v>
      </c>
      <c r="X31" s="69">
        <f t="shared" si="9"/>
        <v>2</v>
      </c>
      <c r="Y31" s="120">
        <f t="shared" si="9"/>
        <v>3</v>
      </c>
      <c r="Z31" s="69">
        <f t="shared" si="9"/>
        <v>3</v>
      </c>
      <c r="AA31" s="120">
        <f t="shared" si="9"/>
        <v>4</v>
      </c>
      <c r="AB31" s="69">
        <f t="shared" si="9"/>
        <v>1</v>
      </c>
      <c r="AC31" s="120">
        <f t="shared" si="9"/>
        <v>3</v>
      </c>
      <c r="AD31" s="69">
        <f>SUM(AD27:AD30)</f>
        <v>2</v>
      </c>
      <c r="AE31" s="120">
        <f>SUM(AE27:AE30)</f>
        <v>2</v>
      </c>
      <c r="AF31" s="70"/>
      <c r="AG31" s="116">
        <f>SUM(AG5:AG20)</f>
        <v>2</v>
      </c>
      <c r="AH31" s="70"/>
      <c r="AI31" s="116">
        <f>SUM(AI5:AI20)</f>
        <v>2</v>
      </c>
      <c r="AJ31" s="70"/>
      <c r="AK31" s="116">
        <f>SUM(AK5:AK20)</f>
        <v>2</v>
      </c>
      <c r="AL31" s="70"/>
      <c r="AM31" s="89">
        <f>+P31+R31+T31+V31+X31+Z31+AB31+AD31+AF31+AH31+AJ31+AL31</f>
        <v>36</v>
      </c>
      <c r="AN31" s="97">
        <f>+E31-F31-AM31</f>
        <v>581</v>
      </c>
      <c r="AO31" s="71"/>
    </row>
    <row r="32" spans="1:41" x14ac:dyDescent="0.35">
      <c r="A32" s="11"/>
      <c r="B32" s="11"/>
      <c r="C32" s="32"/>
      <c r="D32" s="11"/>
      <c r="E32" s="74"/>
      <c r="F32" s="74"/>
      <c r="G32" s="74"/>
      <c r="H32" s="75"/>
      <c r="I32" s="75"/>
      <c r="J32" s="75"/>
      <c r="K32" s="75"/>
      <c r="L32" s="75"/>
      <c r="M32" s="75"/>
      <c r="N32" s="75"/>
      <c r="O32" s="119"/>
      <c r="P32" s="75"/>
      <c r="Q32" s="119"/>
      <c r="R32" s="75"/>
      <c r="S32" s="119"/>
      <c r="T32" s="75"/>
      <c r="U32" s="119"/>
      <c r="V32" s="75"/>
      <c r="W32" s="119"/>
      <c r="X32" s="75"/>
      <c r="Y32" s="119"/>
      <c r="Z32" s="75"/>
      <c r="AA32" s="119"/>
      <c r="AB32" s="75"/>
      <c r="AC32" s="119"/>
      <c r="AD32" s="75"/>
      <c r="AE32" s="119"/>
      <c r="AF32" s="75"/>
      <c r="AG32" s="125"/>
      <c r="AH32" s="76"/>
      <c r="AI32" s="125"/>
      <c r="AJ32" s="76"/>
      <c r="AK32" s="125"/>
      <c r="AL32" s="77"/>
      <c r="AM32" s="77"/>
      <c r="AN32" s="94"/>
      <c r="AO32" s="59"/>
    </row>
    <row r="33" spans="1:41" s="16" customFormat="1" x14ac:dyDescent="0.35">
      <c r="A33" s="85">
        <v>15</v>
      </c>
      <c r="B33" s="85" t="s">
        <v>49</v>
      </c>
      <c r="C33" s="103" t="s">
        <v>50</v>
      </c>
      <c r="D33" s="85" t="s">
        <v>89</v>
      </c>
      <c r="E33" s="104">
        <v>500</v>
      </c>
      <c r="F33" s="104">
        <v>500</v>
      </c>
      <c r="G33" s="60">
        <v>0</v>
      </c>
      <c r="H33" s="61"/>
      <c r="I33" s="61"/>
      <c r="J33" s="61"/>
      <c r="K33" s="61"/>
      <c r="L33" s="61"/>
      <c r="M33" s="61"/>
      <c r="N33" s="61"/>
      <c r="O33" s="114"/>
      <c r="P33" s="61"/>
      <c r="Q33" s="114"/>
      <c r="R33" s="61"/>
      <c r="S33" s="114"/>
      <c r="T33" s="61"/>
      <c r="U33" s="114"/>
      <c r="V33" s="61"/>
      <c r="W33" s="114"/>
      <c r="X33" s="61"/>
      <c r="Y33" s="114"/>
      <c r="Z33" s="61"/>
      <c r="AA33" s="114"/>
      <c r="AB33" s="61"/>
      <c r="AC33" s="114"/>
      <c r="AD33" s="61"/>
      <c r="AE33" s="114"/>
      <c r="AF33" s="61"/>
      <c r="AG33" s="123"/>
      <c r="AH33" s="62"/>
      <c r="AI33" s="123"/>
      <c r="AJ33" s="62"/>
      <c r="AK33" s="123"/>
      <c r="AL33" s="63"/>
      <c r="AM33" s="63"/>
      <c r="AN33" s="101"/>
      <c r="AO33" s="102"/>
    </row>
    <row r="34" spans="1:41" s="16" customFormat="1" x14ac:dyDescent="0.35">
      <c r="A34" s="85">
        <v>16</v>
      </c>
      <c r="B34" s="85" t="s">
        <v>51</v>
      </c>
      <c r="C34" s="103" t="s">
        <v>58</v>
      </c>
      <c r="D34" s="85" t="s">
        <v>89</v>
      </c>
      <c r="E34" s="104">
        <v>529</v>
      </c>
      <c r="F34" s="104">
        <v>529</v>
      </c>
      <c r="G34" s="60">
        <v>0</v>
      </c>
      <c r="H34" s="61"/>
      <c r="I34" s="61"/>
      <c r="J34" s="61"/>
      <c r="K34" s="61"/>
      <c r="L34" s="61"/>
      <c r="M34" s="61"/>
      <c r="N34" s="61"/>
      <c r="O34" s="114"/>
      <c r="P34" s="61"/>
      <c r="Q34" s="114"/>
      <c r="R34" s="61"/>
      <c r="S34" s="114"/>
      <c r="T34" s="61"/>
      <c r="U34" s="114"/>
      <c r="V34" s="61"/>
      <c r="W34" s="114"/>
      <c r="X34" s="61"/>
      <c r="Y34" s="114"/>
      <c r="Z34" s="61"/>
      <c r="AA34" s="114"/>
      <c r="AB34" s="61"/>
      <c r="AC34" s="114"/>
      <c r="AD34" s="61"/>
      <c r="AE34" s="114"/>
      <c r="AF34" s="61"/>
      <c r="AG34" s="123"/>
      <c r="AH34" s="62"/>
      <c r="AI34" s="123"/>
      <c r="AJ34" s="62"/>
      <c r="AK34" s="123"/>
      <c r="AL34" s="63"/>
      <c r="AM34" s="63"/>
      <c r="AN34" s="101"/>
      <c r="AO34" s="102"/>
    </row>
    <row r="35" spans="1:41" s="16" customFormat="1" x14ac:dyDescent="0.35">
      <c r="A35" s="85">
        <v>17</v>
      </c>
      <c r="B35" s="85" t="s">
        <v>52</v>
      </c>
      <c r="C35" s="103" t="s">
        <v>59</v>
      </c>
      <c r="D35" s="85" t="s">
        <v>89</v>
      </c>
      <c r="E35" s="104">
        <v>533</v>
      </c>
      <c r="F35" s="104">
        <v>533</v>
      </c>
      <c r="G35" s="60">
        <v>0</v>
      </c>
      <c r="H35" s="61"/>
      <c r="I35" s="61"/>
      <c r="J35" s="61"/>
      <c r="K35" s="61"/>
      <c r="L35" s="61"/>
      <c r="M35" s="61"/>
      <c r="N35" s="61"/>
      <c r="O35" s="114"/>
      <c r="P35" s="61"/>
      <c r="Q35" s="114"/>
      <c r="R35" s="61"/>
      <c r="S35" s="114"/>
      <c r="T35" s="61"/>
      <c r="U35" s="114"/>
      <c r="V35" s="61"/>
      <c r="W35" s="114"/>
      <c r="X35" s="61"/>
      <c r="Y35" s="114"/>
      <c r="Z35" s="61"/>
      <c r="AA35" s="114"/>
      <c r="AB35" s="61"/>
      <c r="AC35" s="114"/>
      <c r="AD35" s="61"/>
      <c r="AE35" s="114"/>
      <c r="AF35" s="61"/>
      <c r="AG35" s="123"/>
      <c r="AH35" s="62"/>
      <c r="AI35" s="123"/>
      <c r="AJ35" s="62"/>
      <c r="AK35" s="123"/>
      <c r="AL35" s="63"/>
      <c r="AM35" s="63"/>
      <c r="AN35" s="101"/>
      <c r="AO35" s="102"/>
    </row>
    <row r="36" spans="1:41" s="16" customFormat="1" x14ac:dyDescent="0.35">
      <c r="A36" s="85">
        <v>18</v>
      </c>
      <c r="B36" s="85" t="s">
        <v>53</v>
      </c>
      <c r="C36" s="103" t="s">
        <v>60</v>
      </c>
      <c r="D36" s="85" t="s">
        <v>89</v>
      </c>
      <c r="E36" s="104">
        <v>354</v>
      </c>
      <c r="F36" s="104">
        <v>354</v>
      </c>
      <c r="G36" s="60">
        <v>0</v>
      </c>
      <c r="H36" s="61"/>
      <c r="I36" s="61"/>
      <c r="J36" s="61"/>
      <c r="K36" s="61"/>
      <c r="L36" s="61"/>
      <c r="M36" s="61"/>
      <c r="N36" s="61"/>
      <c r="O36" s="114"/>
      <c r="P36" s="61"/>
      <c r="Q36" s="114"/>
      <c r="R36" s="61"/>
      <c r="S36" s="114"/>
      <c r="T36" s="61"/>
      <c r="U36" s="114"/>
      <c r="V36" s="61"/>
      <c r="W36" s="114"/>
      <c r="X36" s="61"/>
      <c r="Y36" s="114"/>
      <c r="Z36" s="61"/>
      <c r="AA36" s="114"/>
      <c r="AB36" s="61"/>
      <c r="AC36" s="114"/>
      <c r="AD36" s="61"/>
      <c r="AE36" s="114"/>
      <c r="AF36" s="61"/>
      <c r="AG36" s="123"/>
      <c r="AH36" s="62"/>
      <c r="AI36" s="123"/>
      <c r="AJ36" s="62"/>
      <c r="AK36" s="123"/>
      <c r="AL36" s="63"/>
      <c r="AM36" s="63"/>
      <c r="AN36" s="101"/>
      <c r="AO36" s="102"/>
    </row>
    <row r="37" spans="1:41" x14ac:dyDescent="0.35">
      <c r="A37" s="4">
        <v>19</v>
      </c>
      <c r="B37" s="4" t="s">
        <v>54</v>
      </c>
      <c r="C37" s="7" t="s">
        <v>61</v>
      </c>
      <c r="D37" s="85" t="s">
        <v>89</v>
      </c>
      <c r="E37" s="60">
        <v>811</v>
      </c>
      <c r="F37" s="60">
        <v>810</v>
      </c>
      <c r="G37" s="60">
        <v>1</v>
      </c>
      <c r="H37" s="61"/>
      <c r="I37" s="61"/>
      <c r="J37" s="61"/>
      <c r="K37" s="61"/>
      <c r="L37" s="61"/>
      <c r="M37" s="61"/>
      <c r="N37" s="61"/>
      <c r="O37" s="114"/>
      <c r="P37" s="61">
        <v>0</v>
      </c>
      <c r="Q37" s="114"/>
      <c r="R37" s="61">
        <v>0</v>
      </c>
      <c r="S37" s="114"/>
      <c r="T37" s="61">
        <v>0</v>
      </c>
      <c r="U37" s="114"/>
      <c r="V37" s="61">
        <v>0</v>
      </c>
      <c r="W37" s="114"/>
      <c r="X37" s="61">
        <v>0</v>
      </c>
      <c r="Y37" s="114"/>
      <c r="Z37" s="61">
        <v>0</v>
      </c>
      <c r="AA37" s="114"/>
      <c r="AB37" s="61">
        <v>0</v>
      </c>
      <c r="AC37" s="114"/>
      <c r="AD37" s="61">
        <v>0</v>
      </c>
      <c r="AE37" s="114"/>
      <c r="AF37" s="61"/>
      <c r="AG37" s="123"/>
      <c r="AH37" s="62"/>
      <c r="AI37" s="123"/>
      <c r="AJ37" s="62"/>
      <c r="AK37" s="123"/>
      <c r="AL37" s="63"/>
      <c r="AM37" s="63">
        <f>+P37+R37+T37+V37+X37+Z37+AB37+AD37+AF37+AH37+AJ37+AL37</f>
        <v>0</v>
      </c>
      <c r="AN37" s="91">
        <f>+G37-P37-R37-T37-V37-X37-Z37-AB37-AD37-AF37-AH37-AJ37-AL37</f>
        <v>1</v>
      </c>
      <c r="AO37" s="42"/>
    </row>
    <row r="38" spans="1:41" x14ac:dyDescent="0.35">
      <c r="A38" s="4">
        <v>20</v>
      </c>
      <c r="B38" s="4" t="s">
        <v>55</v>
      </c>
      <c r="C38" s="7" t="s">
        <v>62</v>
      </c>
      <c r="D38" s="85" t="s">
        <v>89</v>
      </c>
      <c r="E38" s="60">
        <v>792</v>
      </c>
      <c r="F38" s="60">
        <v>788</v>
      </c>
      <c r="G38" s="60">
        <v>4</v>
      </c>
      <c r="H38" s="61"/>
      <c r="I38" s="61"/>
      <c r="J38" s="61"/>
      <c r="K38" s="61"/>
      <c r="L38" s="61"/>
      <c r="M38" s="61"/>
      <c r="N38" s="61"/>
      <c r="O38" s="114"/>
      <c r="P38" s="61">
        <v>0</v>
      </c>
      <c r="Q38" s="114"/>
      <c r="R38" s="61">
        <v>0</v>
      </c>
      <c r="S38" s="114"/>
      <c r="T38" s="61">
        <v>0</v>
      </c>
      <c r="U38" s="114"/>
      <c r="V38" s="61">
        <v>0</v>
      </c>
      <c r="W38" s="114"/>
      <c r="X38" s="61">
        <v>0</v>
      </c>
      <c r="Y38" s="114"/>
      <c r="Z38" s="61">
        <v>0</v>
      </c>
      <c r="AA38" s="114"/>
      <c r="AB38" s="61">
        <v>0</v>
      </c>
      <c r="AC38" s="114"/>
      <c r="AD38" s="61">
        <v>0</v>
      </c>
      <c r="AE38" s="114"/>
      <c r="AF38" s="61"/>
      <c r="AG38" s="123"/>
      <c r="AH38" s="62"/>
      <c r="AI38" s="123"/>
      <c r="AJ38" s="62"/>
      <c r="AK38" s="123"/>
      <c r="AL38" s="63"/>
      <c r="AM38" s="63">
        <f t="shared" ref="AM38:AM45" si="10">+P38+R38+T38+V38+X38+Z38+AB38+AD38+AF38+AH38+AJ38+AL38</f>
        <v>0</v>
      </c>
      <c r="AN38" s="91">
        <f>+G38-P38-R38-T38-V38-X38-Z38-AB38-AD38-AF38-AH38-AJ38-AL38</f>
        <v>4</v>
      </c>
      <c r="AO38" s="42"/>
    </row>
    <row r="39" spans="1:41" s="16" customFormat="1" ht="21" customHeight="1" x14ac:dyDescent="0.35">
      <c r="A39" s="105">
        <v>21</v>
      </c>
      <c r="B39" s="105" t="s">
        <v>56</v>
      </c>
      <c r="C39" s="106" t="s">
        <v>63</v>
      </c>
      <c r="D39" s="105" t="s">
        <v>89</v>
      </c>
      <c r="E39" s="107">
        <v>111</v>
      </c>
      <c r="F39" s="157" t="s">
        <v>76</v>
      </c>
      <c r="G39" s="158"/>
      <c r="H39" s="61"/>
      <c r="I39" s="61"/>
      <c r="J39" s="61"/>
      <c r="K39" s="61"/>
      <c r="L39" s="61"/>
      <c r="M39" s="61"/>
      <c r="N39" s="61"/>
      <c r="O39" s="114"/>
      <c r="P39" s="61"/>
      <c r="Q39" s="114"/>
      <c r="R39" s="61"/>
      <c r="S39" s="114"/>
      <c r="T39" s="61"/>
      <c r="U39" s="114"/>
      <c r="V39" s="61"/>
      <c r="W39" s="114"/>
      <c r="X39" s="61"/>
      <c r="Y39" s="114"/>
      <c r="Z39" s="61"/>
      <c r="AA39" s="114"/>
      <c r="AB39" s="61"/>
      <c r="AC39" s="114"/>
      <c r="AD39" s="61"/>
      <c r="AE39" s="114"/>
      <c r="AF39" s="61"/>
      <c r="AG39" s="123"/>
      <c r="AH39" s="62"/>
      <c r="AI39" s="123"/>
      <c r="AJ39" s="62"/>
      <c r="AK39" s="123"/>
      <c r="AL39" s="63"/>
      <c r="AM39" s="63"/>
      <c r="AN39" s="101"/>
      <c r="AO39" s="102"/>
    </row>
    <row r="40" spans="1:41" x14ac:dyDescent="0.35">
      <c r="A40" s="4">
        <v>22</v>
      </c>
      <c r="B40" s="4" t="s">
        <v>65</v>
      </c>
      <c r="C40" s="7" t="s">
        <v>66</v>
      </c>
      <c r="D40" s="4" t="s">
        <v>89</v>
      </c>
      <c r="E40" s="60">
        <v>1935</v>
      </c>
      <c r="F40" s="60">
        <v>1914</v>
      </c>
      <c r="G40" s="60">
        <v>23</v>
      </c>
      <c r="H40" s="61"/>
      <c r="I40" s="61"/>
      <c r="J40" s="61"/>
      <c r="K40" s="61"/>
      <c r="L40" s="61"/>
      <c r="M40" s="61"/>
      <c r="N40" s="61"/>
      <c r="O40" s="114"/>
      <c r="P40" s="61">
        <v>0</v>
      </c>
      <c r="Q40" s="114"/>
      <c r="R40" s="61">
        <v>0</v>
      </c>
      <c r="S40" s="114"/>
      <c r="T40" s="61">
        <v>1</v>
      </c>
      <c r="U40" s="114"/>
      <c r="V40" s="61">
        <v>0</v>
      </c>
      <c r="W40" s="114"/>
      <c r="X40" s="61">
        <v>0</v>
      </c>
      <c r="Y40" s="114"/>
      <c r="Z40" s="61">
        <v>0</v>
      </c>
      <c r="AA40" s="114"/>
      <c r="AB40" s="61">
        <v>1</v>
      </c>
      <c r="AC40" s="114"/>
      <c r="AD40" s="61">
        <v>0</v>
      </c>
      <c r="AE40" s="114"/>
      <c r="AF40" s="61"/>
      <c r="AG40" s="123"/>
      <c r="AH40" s="62"/>
      <c r="AI40" s="123"/>
      <c r="AJ40" s="62"/>
      <c r="AK40" s="123"/>
      <c r="AL40" s="63"/>
      <c r="AM40" s="63">
        <f t="shared" si="10"/>
        <v>2</v>
      </c>
      <c r="AN40" s="91">
        <f t="shared" ref="AN40:AN48" si="11">+G40-P40-R40-T40-V40-X40-Z40-AB40-AD40-AF40-AH40-AJ40-AL40</f>
        <v>21</v>
      </c>
      <c r="AO40" s="42"/>
    </row>
    <row r="41" spans="1:41" x14ac:dyDescent="0.35">
      <c r="A41" s="4">
        <v>23</v>
      </c>
      <c r="B41" s="4" t="s">
        <v>67</v>
      </c>
      <c r="C41" s="7" t="s">
        <v>69</v>
      </c>
      <c r="D41" s="4" t="s">
        <v>89</v>
      </c>
      <c r="E41" s="60">
        <v>1312</v>
      </c>
      <c r="F41" s="60">
        <v>1304</v>
      </c>
      <c r="G41" s="60">
        <v>8</v>
      </c>
      <c r="H41" s="61"/>
      <c r="I41" s="61"/>
      <c r="J41" s="61"/>
      <c r="K41" s="61"/>
      <c r="L41" s="61"/>
      <c r="M41" s="61"/>
      <c r="N41" s="61"/>
      <c r="O41" s="114"/>
      <c r="P41" s="61">
        <v>0</v>
      </c>
      <c r="Q41" s="114"/>
      <c r="R41" s="61">
        <v>0</v>
      </c>
      <c r="S41" s="114"/>
      <c r="T41" s="61">
        <v>0</v>
      </c>
      <c r="U41" s="114"/>
      <c r="V41" s="61">
        <v>0</v>
      </c>
      <c r="W41" s="114"/>
      <c r="X41" s="61">
        <v>0</v>
      </c>
      <c r="Y41" s="114"/>
      <c r="Z41" s="61">
        <v>0</v>
      </c>
      <c r="AA41" s="114"/>
      <c r="AB41" s="61">
        <v>0</v>
      </c>
      <c r="AC41" s="114"/>
      <c r="AD41" s="61">
        <v>0</v>
      </c>
      <c r="AE41" s="114"/>
      <c r="AF41" s="61"/>
      <c r="AG41" s="123"/>
      <c r="AH41" s="62"/>
      <c r="AI41" s="123"/>
      <c r="AJ41" s="62"/>
      <c r="AK41" s="123"/>
      <c r="AL41" s="63"/>
      <c r="AM41" s="63">
        <f t="shared" si="10"/>
        <v>0</v>
      </c>
      <c r="AN41" s="91">
        <f t="shared" si="11"/>
        <v>8</v>
      </c>
      <c r="AO41" s="42"/>
    </row>
    <row r="42" spans="1:41" x14ac:dyDescent="0.35">
      <c r="A42" s="4">
        <v>24</v>
      </c>
      <c r="B42" s="4" t="s">
        <v>57</v>
      </c>
      <c r="C42" s="7" t="s">
        <v>64</v>
      </c>
      <c r="D42" s="4" t="s">
        <v>89</v>
      </c>
      <c r="E42" s="60">
        <v>1250</v>
      </c>
      <c r="F42" s="60">
        <v>1249</v>
      </c>
      <c r="G42" s="60">
        <v>1</v>
      </c>
      <c r="H42" s="61"/>
      <c r="I42" s="61"/>
      <c r="J42" s="61"/>
      <c r="K42" s="61"/>
      <c r="L42" s="61"/>
      <c r="M42" s="61"/>
      <c r="N42" s="61"/>
      <c r="O42" s="114"/>
      <c r="P42" s="61">
        <v>0</v>
      </c>
      <c r="Q42" s="114"/>
      <c r="R42" s="61">
        <v>0</v>
      </c>
      <c r="S42" s="114"/>
      <c r="T42" s="61">
        <v>0</v>
      </c>
      <c r="U42" s="114"/>
      <c r="V42" s="61">
        <v>0</v>
      </c>
      <c r="W42" s="114"/>
      <c r="X42" s="61">
        <v>0</v>
      </c>
      <c r="Y42" s="114"/>
      <c r="Z42" s="61">
        <v>0</v>
      </c>
      <c r="AA42" s="114"/>
      <c r="AB42" s="61">
        <v>0</v>
      </c>
      <c r="AC42" s="114"/>
      <c r="AD42" s="61">
        <v>0</v>
      </c>
      <c r="AE42" s="114"/>
      <c r="AF42" s="61"/>
      <c r="AG42" s="123"/>
      <c r="AH42" s="62"/>
      <c r="AI42" s="123"/>
      <c r="AJ42" s="62"/>
      <c r="AK42" s="123"/>
      <c r="AL42" s="63"/>
      <c r="AM42" s="63">
        <f t="shared" si="10"/>
        <v>0</v>
      </c>
      <c r="AN42" s="91">
        <f t="shared" si="11"/>
        <v>1</v>
      </c>
      <c r="AO42" s="42"/>
    </row>
    <row r="43" spans="1:41" x14ac:dyDescent="0.35">
      <c r="A43" s="4">
        <v>25</v>
      </c>
      <c r="B43" s="4" t="s">
        <v>68</v>
      </c>
      <c r="C43" s="7" t="s">
        <v>70</v>
      </c>
      <c r="D43" s="4" t="s">
        <v>89</v>
      </c>
      <c r="E43" s="60">
        <v>716</v>
      </c>
      <c r="F43" s="60">
        <v>711</v>
      </c>
      <c r="G43" s="60">
        <v>5</v>
      </c>
      <c r="H43" s="61"/>
      <c r="I43" s="61"/>
      <c r="J43" s="61"/>
      <c r="K43" s="61"/>
      <c r="L43" s="61"/>
      <c r="M43" s="61"/>
      <c r="N43" s="61"/>
      <c r="O43" s="114"/>
      <c r="P43" s="61">
        <v>0</v>
      </c>
      <c r="Q43" s="114"/>
      <c r="R43" s="61">
        <v>0</v>
      </c>
      <c r="S43" s="114"/>
      <c r="T43" s="61">
        <v>0</v>
      </c>
      <c r="U43" s="114"/>
      <c r="V43" s="61">
        <v>0</v>
      </c>
      <c r="W43" s="114"/>
      <c r="X43" s="61">
        <v>0</v>
      </c>
      <c r="Y43" s="114"/>
      <c r="Z43" s="61">
        <v>0</v>
      </c>
      <c r="AA43" s="114"/>
      <c r="AB43" s="61">
        <v>0</v>
      </c>
      <c r="AC43" s="114"/>
      <c r="AD43" s="61">
        <v>0</v>
      </c>
      <c r="AE43" s="114"/>
      <c r="AF43" s="61"/>
      <c r="AG43" s="123"/>
      <c r="AH43" s="62"/>
      <c r="AI43" s="123"/>
      <c r="AJ43" s="62"/>
      <c r="AK43" s="123"/>
      <c r="AL43" s="63"/>
      <c r="AM43" s="63">
        <f t="shared" si="10"/>
        <v>0</v>
      </c>
      <c r="AN43" s="91">
        <f t="shared" si="11"/>
        <v>5</v>
      </c>
      <c r="AO43" s="42"/>
    </row>
    <row r="44" spans="1:41" x14ac:dyDescent="0.35">
      <c r="A44" s="4">
        <v>26</v>
      </c>
      <c r="B44" s="4" t="s">
        <v>71</v>
      </c>
      <c r="C44" s="7" t="s">
        <v>72</v>
      </c>
      <c r="D44" s="4" t="s">
        <v>89</v>
      </c>
      <c r="E44" s="60">
        <v>108</v>
      </c>
      <c r="F44" s="60">
        <v>103</v>
      </c>
      <c r="G44" s="60">
        <v>5</v>
      </c>
      <c r="H44" s="61"/>
      <c r="I44" s="61"/>
      <c r="J44" s="61"/>
      <c r="K44" s="61"/>
      <c r="L44" s="61"/>
      <c r="M44" s="61"/>
      <c r="N44" s="61"/>
      <c r="O44" s="114"/>
      <c r="P44" s="61">
        <v>0</v>
      </c>
      <c r="Q44" s="114"/>
      <c r="R44" s="61">
        <v>0</v>
      </c>
      <c r="S44" s="114"/>
      <c r="T44" s="61">
        <v>0</v>
      </c>
      <c r="U44" s="114"/>
      <c r="V44" s="61">
        <v>0</v>
      </c>
      <c r="W44" s="114"/>
      <c r="X44" s="61">
        <v>0</v>
      </c>
      <c r="Y44" s="114"/>
      <c r="Z44" s="61">
        <v>0</v>
      </c>
      <c r="AA44" s="114"/>
      <c r="AB44" s="61">
        <v>0</v>
      </c>
      <c r="AC44" s="114"/>
      <c r="AD44" s="61">
        <v>0</v>
      </c>
      <c r="AE44" s="114"/>
      <c r="AF44" s="61"/>
      <c r="AG44" s="123"/>
      <c r="AH44" s="62"/>
      <c r="AI44" s="123"/>
      <c r="AJ44" s="62"/>
      <c r="AK44" s="123"/>
      <c r="AL44" s="63"/>
      <c r="AM44" s="63">
        <f t="shared" si="10"/>
        <v>0</v>
      </c>
      <c r="AN44" s="91">
        <f t="shared" si="11"/>
        <v>5</v>
      </c>
      <c r="AO44" s="42"/>
    </row>
    <row r="45" spans="1:41" x14ac:dyDescent="0.35">
      <c r="A45" s="24">
        <v>27</v>
      </c>
      <c r="B45" s="24" t="s">
        <v>77</v>
      </c>
      <c r="C45" s="31" t="s">
        <v>78</v>
      </c>
      <c r="D45" s="24" t="s">
        <v>89</v>
      </c>
      <c r="E45" s="64">
        <v>294</v>
      </c>
      <c r="F45" s="64">
        <v>278</v>
      </c>
      <c r="G45" s="64">
        <v>19</v>
      </c>
      <c r="H45" s="65"/>
      <c r="I45" s="65"/>
      <c r="J45" s="65"/>
      <c r="K45" s="65"/>
      <c r="L45" s="65"/>
      <c r="M45" s="65"/>
      <c r="N45" s="65"/>
      <c r="O45" s="115"/>
      <c r="P45" s="65">
        <v>0</v>
      </c>
      <c r="Q45" s="115"/>
      <c r="R45" s="65">
        <v>1</v>
      </c>
      <c r="S45" s="115"/>
      <c r="T45" s="65">
        <v>0</v>
      </c>
      <c r="U45" s="115"/>
      <c r="V45" s="65">
        <v>0</v>
      </c>
      <c r="W45" s="115"/>
      <c r="X45" s="65">
        <v>0</v>
      </c>
      <c r="Y45" s="115"/>
      <c r="Z45" s="65">
        <v>1</v>
      </c>
      <c r="AA45" s="115"/>
      <c r="AB45" s="65">
        <v>1</v>
      </c>
      <c r="AC45" s="115"/>
      <c r="AD45" s="65">
        <v>0</v>
      </c>
      <c r="AE45" s="115"/>
      <c r="AF45" s="65"/>
      <c r="AG45" s="124"/>
      <c r="AH45" s="66"/>
      <c r="AI45" s="124"/>
      <c r="AJ45" s="66"/>
      <c r="AK45" s="124"/>
      <c r="AL45" s="67"/>
      <c r="AM45" s="63">
        <f t="shared" si="10"/>
        <v>3</v>
      </c>
      <c r="AN45" s="92">
        <f t="shared" si="11"/>
        <v>16</v>
      </c>
      <c r="AO45" s="68"/>
    </row>
    <row r="46" spans="1:41" s="18" customFormat="1" x14ac:dyDescent="0.35">
      <c r="A46" s="33"/>
      <c r="B46" s="34"/>
      <c r="C46" s="34" t="s">
        <v>85</v>
      </c>
      <c r="D46" s="34"/>
      <c r="E46" s="69">
        <f>SUM(E33:E45)</f>
        <v>9245</v>
      </c>
      <c r="F46" s="69">
        <f>SUM(F35+F36+F37+F38+F40+F41+F42+F43+F44+F45)</f>
        <v>8044</v>
      </c>
      <c r="G46" s="69">
        <f>SUM(G35+G36+G37+G38+G40+G41+G42+G43+G44+G45)</f>
        <v>66</v>
      </c>
      <c r="H46" s="70"/>
      <c r="I46" s="70"/>
      <c r="J46" s="70"/>
      <c r="K46" s="70"/>
      <c r="L46" s="70"/>
      <c r="M46" s="70"/>
      <c r="N46" s="70"/>
      <c r="O46" s="116"/>
      <c r="P46" s="70">
        <f t="shared" ref="P46:AD46" si="12">SUM(P36:P45)</f>
        <v>0</v>
      </c>
      <c r="Q46" s="116"/>
      <c r="R46" s="70">
        <f t="shared" si="12"/>
        <v>1</v>
      </c>
      <c r="S46" s="116"/>
      <c r="T46" s="70">
        <f t="shared" si="12"/>
        <v>1</v>
      </c>
      <c r="U46" s="116"/>
      <c r="V46" s="70">
        <f t="shared" si="12"/>
        <v>0</v>
      </c>
      <c r="W46" s="116"/>
      <c r="X46" s="70">
        <f t="shared" si="12"/>
        <v>0</v>
      </c>
      <c r="Y46" s="116"/>
      <c r="Z46" s="70">
        <f t="shared" si="12"/>
        <v>1</v>
      </c>
      <c r="AA46" s="116"/>
      <c r="AB46" s="70">
        <f t="shared" si="12"/>
        <v>2</v>
      </c>
      <c r="AC46" s="116"/>
      <c r="AD46" s="70">
        <f t="shared" si="12"/>
        <v>0</v>
      </c>
      <c r="AE46" s="116"/>
      <c r="AF46" s="70"/>
      <c r="AG46" s="116"/>
      <c r="AH46" s="70"/>
      <c r="AI46" s="116"/>
      <c r="AJ46" s="70"/>
      <c r="AK46" s="116"/>
      <c r="AL46" s="70"/>
      <c r="AM46" s="70">
        <f>SUM(AM37:AM45)</f>
        <v>5</v>
      </c>
      <c r="AN46" s="98">
        <f>+G46-P46-R46-T46-V46-X46-Z46-AB46-AD46-AF46-AH46-AJ46-AL46</f>
        <v>61</v>
      </c>
      <c r="AO46" s="71"/>
    </row>
    <row r="47" spans="1:41" s="18" customFormat="1" x14ac:dyDescent="0.35">
      <c r="A47" s="33"/>
      <c r="B47" s="34"/>
      <c r="C47" s="34" t="s">
        <v>99</v>
      </c>
      <c r="D47" s="34"/>
      <c r="E47" s="69">
        <f>+E31+E46</f>
        <v>15233</v>
      </c>
      <c r="F47" s="69">
        <f t="shared" ref="F47:AE47" si="13">+F31+F46</f>
        <v>13415</v>
      </c>
      <c r="G47" s="69">
        <f t="shared" si="13"/>
        <v>647</v>
      </c>
      <c r="H47" s="69">
        <f t="shared" si="13"/>
        <v>485</v>
      </c>
      <c r="I47" s="69">
        <f t="shared" si="13"/>
        <v>306</v>
      </c>
      <c r="J47" s="69">
        <f t="shared" si="13"/>
        <v>9</v>
      </c>
      <c r="K47" s="69">
        <f t="shared" si="13"/>
        <v>170</v>
      </c>
      <c r="L47" s="69">
        <f t="shared" si="13"/>
        <v>0</v>
      </c>
      <c r="M47" s="69">
        <f t="shared" si="13"/>
        <v>43</v>
      </c>
      <c r="N47" s="69">
        <f t="shared" si="13"/>
        <v>43</v>
      </c>
      <c r="O47" s="120">
        <f t="shared" si="13"/>
        <v>8</v>
      </c>
      <c r="P47" s="69">
        <f t="shared" si="13"/>
        <v>9</v>
      </c>
      <c r="Q47" s="120">
        <f t="shared" si="13"/>
        <v>5</v>
      </c>
      <c r="R47" s="69">
        <f t="shared" si="13"/>
        <v>12</v>
      </c>
      <c r="S47" s="120">
        <f t="shared" si="13"/>
        <v>5</v>
      </c>
      <c r="T47" s="69">
        <f t="shared" si="13"/>
        <v>7</v>
      </c>
      <c r="U47" s="120">
        <f t="shared" si="13"/>
        <v>3</v>
      </c>
      <c r="V47" s="69">
        <f t="shared" si="13"/>
        <v>2</v>
      </c>
      <c r="W47" s="120">
        <f t="shared" si="13"/>
        <v>4</v>
      </c>
      <c r="X47" s="69">
        <f t="shared" si="13"/>
        <v>2</v>
      </c>
      <c r="Y47" s="120">
        <f t="shared" si="13"/>
        <v>3</v>
      </c>
      <c r="Z47" s="69">
        <f t="shared" si="13"/>
        <v>4</v>
      </c>
      <c r="AA47" s="120">
        <f t="shared" si="13"/>
        <v>4</v>
      </c>
      <c r="AB47" s="69">
        <f t="shared" si="13"/>
        <v>3</v>
      </c>
      <c r="AC47" s="120">
        <f t="shared" si="13"/>
        <v>3</v>
      </c>
      <c r="AD47" s="69">
        <f t="shared" si="13"/>
        <v>2</v>
      </c>
      <c r="AE47" s="120">
        <f t="shared" si="13"/>
        <v>2</v>
      </c>
      <c r="AF47" s="69"/>
      <c r="AG47" s="120">
        <f t="shared" ref="AG47:AM47" si="14">+AG31+AG46</f>
        <v>2</v>
      </c>
      <c r="AH47" s="69"/>
      <c r="AI47" s="120">
        <f t="shared" si="14"/>
        <v>2</v>
      </c>
      <c r="AJ47" s="69"/>
      <c r="AK47" s="120">
        <f t="shared" si="14"/>
        <v>2</v>
      </c>
      <c r="AL47" s="69"/>
      <c r="AM47" s="69">
        <f t="shared" si="14"/>
        <v>41</v>
      </c>
      <c r="AN47" s="99">
        <f>+G47-P47-R47-T47-V47-X47-Z47-AB47-AD47-AF47-AH47-AJ47-AL47</f>
        <v>606</v>
      </c>
      <c r="AO47" s="71"/>
    </row>
    <row r="48" spans="1:41" s="88" customFormat="1" ht="21.75" thickBot="1" x14ac:dyDescent="0.4">
      <c r="A48" s="12"/>
      <c r="B48" s="12"/>
      <c r="C48" s="12" t="s">
        <v>98</v>
      </c>
      <c r="D48" s="12"/>
      <c r="E48" s="86">
        <f>+E9+E18+E24+E47</f>
        <v>31672</v>
      </c>
      <c r="F48" s="86">
        <f t="shared" ref="F48:AE48" si="15">+F9+F18+F24+F47</f>
        <v>26976</v>
      </c>
      <c r="G48" s="86">
        <f t="shared" si="15"/>
        <v>2967</v>
      </c>
      <c r="H48" s="86">
        <f t="shared" si="15"/>
        <v>848</v>
      </c>
      <c r="I48" s="86">
        <f t="shared" si="15"/>
        <v>309</v>
      </c>
      <c r="J48" s="86">
        <f t="shared" si="15"/>
        <v>11</v>
      </c>
      <c r="K48" s="86">
        <f t="shared" si="15"/>
        <v>528</v>
      </c>
      <c r="L48" s="86">
        <f t="shared" si="15"/>
        <v>89</v>
      </c>
      <c r="M48" s="86">
        <f t="shared" si="15"/>
        <v>43</v>
      </c>
      <c r="N48" s="86">
        <f t="shared" si="15"/>
        <v>132</v>
      </c>
      <c r="O48" s="121">
        <f t="shared" si="15"/>
        <v>11</v>
      </c>
      <c r="P48" s="86">
        <f t="shared" si="15"/>
        <v>9</v>
      </c>
      <c r="Q48" s="121">
        <f t="shared" si="15"/>
        <v>16</v>
      </c>
      <c r="R48" s="86">
        <f t="shared" si="15"/>
        <v>18</v>
      </c>
      <c r="S48" s="121">
        <f t="shared" si="15"/>
        <v>14</v>
      </c>
      <c r="T48" s="86">
        <f t="shared" si="15"/>
        <v>10</v>
      </c>
      <c r="U48" s="121">
        <f t="shared" si="15"/>
        <v>12</v>
      </c>
      <c r="V48" s="86">
        <f t="shared" si="15"/>
        <v>6</v>
      </c>
      <c r="W48" s="121">
        <f t="shared" si="15"/>
        <v>13</v>
      </c>
      <c r="X48" s="86">
        <f t="shared" si="15"/>
        <v>5</v>
      </c>
      <c r="Y48" s="121">
        <f t="shared" si="15"/>
        <v>11</v>
      </c>
      <c r="Z48" s="86">
        <f t="shared" si="15"/>
        <v>12</v>
      </c>
      <c r="AA48" s="121">
        <f t="shared" si="15"/>
        <v>11</v>
      </c>
      <c r="AB48" s="86">
        <f t="shared" si="15"/>
        <v>4</v>
      </c>
      <c r="AC48" s="121">
        <f t="shared" si="15"/>
        <v>10</v>
      </c>
      <c r="AD48" s="86">
        <f t="shared" si="15"/>
        <v>10</v>
      </c>
      <c r="AE48" s="121">
        <f t="shared" si="15"/>
        <v>9</v>
      </c>
      <c r="AF48" s="86"/>
      <c r="AG48" s="121">
        <f t="shared" ref="AG48:AM48" si="16">+AG9+AG18+AG24+AG47</f>
        <v>9</v>
      </c>
      <c r="AH48" s="86"/>
      <c r="AI48" s="121">
        <f t="shared" si="16"/>
        <v>8</v>
      </c>
      <c r="AJ48" s="86"/>
      <c r="AK48" s="121">
        <f t="shared" si="16"/>
        <v>8</v>
      </c>
      <c r="AL48" s="86"/>
      <c r="AM48" s="86">
        <f t="shared" si="16"/>
        <v>74</v>
      </c>
      <c r="AN48" s="93">
        <f t="shared" si="11"/>
        <v>2893</v>
      </c>
      <c r="AO48" s="87"/>
    </row>
    <row r="49" spans="1:7" ht="21.75" thickTop="1" x14ac:dyDescent="0.35">
      <c r="A49" s="16"/>
      <c r="B49" s="16"/>
      <c r="C49" s="16"/>
      <c r="D49" s="29"/>
      <c r="E49" s="16"/>
      <c r="F49" s="27"/>
      <c r="G49" s="29"/>
    </row>
  </sheetData>
  <mergeCells count="34">
    <mergeCell ref="AO3:AO5"/>
    <mergeCell ref="F39:G39"/>
    <mergeCell ref="L4:L5"/>
    <mergeCell ref="M4:M5"/>
    <mergeCell ref="N4:N5"/>
    <mergeCell ref="O4:P4"/>
    <mergeCell ref="Q4:R4"/>
    <mergeCell ref="AE4:AF4"/>
    <mergeCell ref="AG4:AH4"/>
    <mergeCell ref="AI4:AJ4"/>
    <mergeCell ref="AK4:AL4"/>
    <mergeCell ref="S4:T4"/>
    <mergeCell ref="U4:V4"/>
    <mergeCell ref="W4:X4"/>
    <mergeCell ref="Y4:Z4"/>
    <mergeCell ref="AA4:AB4"/>
    <mergeCell ref="A1:AL1"/>
    <mergeCell ref="A2:AL2"/>
    <mergeCell ref="H3:H5"/>
    <mergeCell ref="I3:I5"/>
    <mergeCell ref="J3:J5"/>
    <mergeCell ref="K3:K5"/>
    <mergeCell ref="L3:N3"/>
    <mergeCell ref="O3:AL3"/>
    <mergeCell ref="D3:D5"/>
    <mergeCell ref="AN3:AN5"/>
    <mergeCell ref="AM3:AM5"/>
    <mergeCell ref="F3:F5"/>
    <mergeCell ref="G3:G5"/>
    <mergeCell ref="A3:A5"/>
    <mergeCell ref="B3:B5"/>
    <mergeCell ref="C3:C5"/>
    <mergeCell ref="E3:E5"/>
    <mergeCell ref="AC4:AD4"/>
  </mergeCells>
  <pageMargins left="0.45" right="0.45" top="0.5" bottom="0.5" header="0.3" footer="0.3"/>
  <pageSetup paperSize="8"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ผลการดำเนินงานปี 2568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ชุติมา วิสุทธิ์</dc:creator>
  <cp:lastModifiedBy>ชุติมา วิสุทธิ์</cp:lastModifiedBy>
  <cp:lastPrinted>2025-07-03T09:09:06Z</cp:lastPrinted>
  <dcterms:created xsi:type="dcterms:W3CDTF">2025-02-20T03:55:40Z</dcterms:created>
  <dcterms:modified xsi:type="dcterms:W3CDTF">2025-07-04T07:40:25Z</dcterms:modified>
</cp:coreProperties>
</file>